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0" yWindow="0" windowWidth="25600" windowHeight="19020" tabRatio="500"/>
  </bookViews>
  <sheets>
    <sheet name="Sheet1" sheetId="1" r:id="rId1"/>
  </sheets>
  <definedNames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_- [$$-45C]"/>
    <numFmt numFmtId="165" formatCode="&quot;£&quot;#,##0.00"/>
    <numFmt numFmtId="166" formatCode="[$€-2] #,##0.00"/>
    <numFmt numFmtId="167" formatCode="0.0%"/>
    <numFmt numFmtId="168" formatCode="#,##0;(#,##0)"/>
    <numFmt numFmtId="169" formatCode="#,##0.00;(#,##0.00)"/>
  </numFmts>
  <fonts count="5" x14ac:knownFonts="1">
    <font>
      <sz val="11"/>
      <name val="Calibri"/>
    </font>
    <font>
      <sz val="11"/>
      <name val="Calibri"/>
      <color rgb="FFFFFFFF"/>
    </font>
    <font>
      <sz val="11"/>
      <name val="Calibri"/>
      <b/>
    </font>
    <font>
      <sz val="11"/>
      <name val="Calibri"/>
      <i/>
    </font>
    <font>
      <sz val="11"/>
      <name val="Calibri"/>
      <u/>
    </font>
  </fonts>
  <fills count="6">
    <fill>
      <patternFill patternType="none"/>
    </fill>
    <fill>
      <patternFill patternType="none"/>
    </fill>
    <fill>
      <patternFill patternType="solid">
        <fgColor rgb="FFD9D9D9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6cfef"/>
        <bgColor indexed="64"/>
      </patternFill>
    </fill>
  </fills>
  <borders count="2">
    <border>
      <left/>
      <right/>
      <top/>
      <bottom/>
      <diagonal/>
    </border>
    <border diagonalUp="false" diagonalDown="false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applyFont="1" applyFill="1" applyBorder="1"/>
    <xf numFmtId="0" fontId="1" fillId="0" borderId="0" applyFont="1" applyFill="1" applyBorder="1"/>
    <xf numFmtId="0" fontId="2" fillId="0" borderId="0" applyFont="1" applyFill="1" applyBorder="1"/>
    <xf numFmtId="0" fontId="3" fillId="0" borderId="0" applyFont="1" applyFill="1" applyBorder="1"/>
    <xf numFmtId="0" fontId="4" fillId="0" borderId="0" applyFont="1" applyFill="1" applyBorder="1"/>
    <xf numFmtId="0" fontId="0" fillId="2" borderId="0" applyFont="1" applyFill="1" applyBorder="1"/>
    <xf numFmtId="0" fontId="1" fillId="2" borderId="0" applyFont="1" applyFill="1" applyBorder="1"/>
    <xf numFmtId="0" fontId="2" fillId="2" borderId="0" applyFont="1" applyFill="1" applyBorder="1"/>
    <xf numFmtId="0" fontId="3" fillId="2" borderId="0" applyFont="1" applyFill="1" applyBorder="1"/>
    <xf numFmtId="0" fontId="4" fillId="2" borderId="0" applyFont="1" applyFill="1" applyBorder="1"/>
    <xf numFmtId="0" fontId="0" fillId="3" borderId="0" applyFont="1" applyFill="1" applyBorder="1"/>
    <xf numFmtId="0" fontId="1" fillId="3" borderId="0" applyFont="1" applyFill="1" applyBorder="1"/>
    <xf numFmtId="0" fontId="2" fillId="3" borderId="0" applyFont="1" applyFill="1" applyBorder="1"/>
    <xf numFmtId="0" fontId="3" fillId="3" borderId="0" applyFont="1" applyFill="1" applyBorder="1"/>
    <xf numFmtId="0" fontId="4" fillId="3" borderId="0" applyFont="1" applyFill="1" applyBorder="1"/>
    <xf numFmtId="0" fontId="0" fillId="4" borderId="0" applyFont="1" applyFill="1" applyBorder="1"/>
    <xf numFmtId="0" fontId="1" fillId="4" borderId="0" applyFont="1" applyFill="1" applyBorder="1"/>
    <xf numFmtId="0" fontId="2" fillId="4" borderId="0" applyFont="1" applyFill="1" applyBorder="1"/>
    <xf numFmtId="0" fontId="3" fillId="4" borderId="0" applyFont="1" applyFill="1" applyBorder="1"/>
    <xf numFmtId="0" fontId="4" fillId="4" borderId="0" applyFont="1" applyFill="1" applyBorder="1"/>
    <xf numFmtId="0" fontId="0" fillId="5" borderId="0" applyFont="1" applyFill="1" applyBorder="1"/>
    <xf numFmtId="0" fontId="1" fillId="5" borderId="0" applyFont="1" applyFill="1" applyBorder="1"/>
    <xf numFmtId="0" fontId="2" fillId="5" borderId="0" applyFont="1" applyFill="1" applyBorder="1"/>
    <xf numFmtId="0" fontId="3" fillId="5" borderId="0" applyFont="1" applyFill="1" applyBorder="1"/>
    <xf numFmtId="0" fontId="4" fillId="5" borderId="0" applyFont="1" applyFill="1" applyBorder="1"/>
    <xf numFmtId="0" fontId="0" fillId="0" borderId="1" applyFont="1" applyFill="1" applyBorder="1"/>
    <xf numFmtId="0" fontId="1" fillId="0" borderId="1" applyFont="1" applyFill="1" applyBorder="1"/>
    <xf numFmtId="0" fontId="2" fillId="0" borderId="1" applyFont="1" applyFill="1" applyBorder="1"/>
    <xf numFmtId="0" fontId="3" fillId="0" borderId="1" applyFont="1" applyFill="1" applyBorder="1"/>
    <xf numFmtId="0" fontId="4" fillId="0" borderId="1" applyFont="1" applyFill="1" applyBorder="1"/>
    <xf numFmtId="0" fontId="0" fillId="2" borderId="1" applyFont="1" applyFill="1" applyBorder="1"/>
    <xf numFmtId="0" fontId="1" fillId="2" borderId="1" applyFont="1" applyFill="1" applyBorder="1"/>
    <xf numFmtId="0" fontId="2" fillId="2" borderId="1" applyFont="1" applyFill="1" applyBorder="1"/>
    <xf numFmtId="0" fontId="3" fillId="2" borderId="1" applyFont="1" applyFill="1" applyBorder="1"/>
    <xf numFmtId="0" fontId="4" fillId="2" borderId="1" applyFont="1" applyFill="1" applyBorder="1"/>
    <xf numFmtId="0" fontId="0" fillId="3" borderId="1" applyFont="1" applyFill="1" applyBorder="1"/>
    <xf numFmtId="0" fontId="1" fillId="3" borderId="1" applyFont="1" applyFill="1" applyBorder="1"/>
    <xf numFmtId="0" fontId="2" fillId="3" borderId="1" applyFont="1" applyFill="1" applyBorder="1"/>
    <xf numFmtId="0" fontId="3" fillId="3" borderId="1" applyFont="1" applyFill="1" applyBorder="1"/>
    <xf numFmtId="0" fontId="4" fillId="3" borderId="1" applyFont="1" applyFill="1" applyBorder="1"/>
    <xf numFmtId="0" fontId="0" fillId="4" borderId="1" applyFont="1" applyFill="1" applyBorder="1"/>
    <xf numFmtId="0" fontId="1" fillId="4" borderId="1" applyFont="1" applyFill="1" applyBorder="1"/>
    <xf numFmtId="0" fontId="2" fillId="4" borderId="1" applyFont="1" applyFill="1" applyBorder="1"/>
    <xf numFmtId="0" fontId="3" fillId="4" borderId="1" applyFont="1" applyFill="1" applyBorder="1"/>
    <xf numFmtId="0" fontId="4" fillId="4" borderId="1" applyFont="1" applyFill="1" applyBorder="1"/>
    <xf numFmtId="0" fontId="0" fillId="5" borderId="1" applyFont="1" applyFill="1" applyBorder="1"/>
    <xf numFmtId="0" fontId="1" fillId="5" borderId="1" applyFont="1" applyFill="1" applyBorder="1"/>
    <xf numFmtId="0" fontId="2" fillId="5" borderId="1" applyFont="1" applyFill="1" applyBorder="1"/>
    <xf numFmtId="0" fontId="3" fillId="5" borderId="1" applyFont="1" applyFill="1" applyBorder="1"/>
    <xf numFmtId="0" fontId="4" fillId="5" borderId="1" applyFont="1" applyFill="1" applyBorder="1"/>
    <xf numFmtId="0" fontId="0" fillId="0" borderId="0" applyFont="1" applyFill="1" applyBorder="1" xfId="0" applyAlignment="1">
      <alignment horizontal="left"/>
    </xf>
    <xf numFmtId="0" fontId="0" fillId="0" borderId="0" applyFont="1" applyFill="1" applyBorder="1" xfId="0" applyAlignment="1">
      <alignment horizontal="center"/>
    </xf>
    <xf numFmtId="0" fontId="0" fillId="0" borderId="0" applyFont="1" applyFill="1" applyBorder="1" xfId="0" applyAlignment="1">
      <alignment horizontal="right"/>
    </xf>
    <xf numFmtId="0" fontId="0" fillId="0" borderId="0" applyFont="1" applyFill="1" applyBorder="1" xfId="0" applyAlignment="1">
      <alignment horizontal="fill"/>
    </xf>
    <xf numFmtId="0" fontId="0" fillId="0" borderId="0" applyFont="1" applyFill="1" applyBorder="1" xfId="0" applyAlignment="1">
      <alignment textRotation="90"/>
    </xf>
    <xf numFmtId="0" fontId="0" fillId="0" borderId="0" applyFont="1" applyFill="1" applyBorder="1" xfId="0" applyAlignment="1">
      <alignment wrapText="1"/>
    </xf>
    <xf numFmtId="9" fontId="0" fillId="0" borderId="0" applyFont="1" applyFill="1" applyBorder="1" xfId="0" applyNumberFormat="1"/>
    <xf numFmtId="164" fontId="0" fillId="0" borderId="0" applyFont="1" applyFill="1" applyBorder="1" xfId="0" applyNumberFormat="1"/>
    <xf numFmtId="165" fontId="0" fillId="0" borderId="0" applyFont="1" applyFill="1" applyBorder="1" xfId="0" applyNumberFormat="1"/>
    <xf numFmtId="166" fontId="0" fillId="0" borderId="0" applyFont="1" applyFill="1" applyBorder="1" xfId="0" applyNumberFormat="1"/>
    <xf numFmtId="167" fontId="0" fillId="0" borderId="0" applyFont="1" applyFill="1" applyBorder="1" xfId="0" applyNumberFormat="1"/>
    <xf numFmtId="168" fontId="0" fillId="0" borderId="0" applyFont="1" applyFill="1" applyBorder="1" xfId="0" applyNumberFormat="1"/>
    <xf numFmtId="169" fontId="0" fillId="0" borderId="0" applyFont="1" applyFill="1" applyBorder="1" xfId="0" applyNumberFormat="1"/>
    <xf numFmtId="3" fontId="0" fillId="0" borderId="0" applyFont="1" applyFill="1" applyBorder="1" xfId="0" applyNumberFormat="1"/>
    <xf numFmtId="4" fontId="0" fillId="0" borderId="0" applyFont="1" applyFill="1" applyBorder="1" xfId="0" applyNumberFormat="1"/>
    <xf numFmtId="1" fontId="0" fillId="0" borderId="0" applyFont="1" applyFill="1" applyBorder="1" xfId="0" applyNumberFormat="1"/>
    <xf numFmtId="2" fontId="0" fillId="0" borderId="0" applyFont="1" applyFill="1" applyBorder="1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cols>
    <col min="1" max="1" width="12.15" customWidth="1"/>
    <col min="2" max="2" width="54" customWidth="1"/>
    <col min="3" max="3" width="36.45" customWidth="1"/>
    <col min="4" max="4" width="22.950000000000003" customWidth="1"/>
    <col min="5" max="5" width="54" customWidth="1"/>
    <col min="6" max="6" width="54" customWidth="1"/>
  </cols>
  <sheetData>
    <row r="1">
      <c t="inlineStr" r="A1" s="2">
        <is>
          <t xml:space="preserve">Nr</t>
        </is>
      </c>
      <c t="inlineStr" r="B1" s="2">
        <is>
          <t xml:space="preserve">Navn</t>
        </is>
      </c>
      <c t="inlineStr" r="C1" s="2">
        <is>
          <t xml:space="preserve">Kolonne/ kategori</t>
        </is>
      </c>
      <c t="inlineStr" r="D1" s="2">
        <is>
          <t xml:space="preserve">Basispris eks mva</t>
        </is>
      </c>
      <c t="inlineStr" r="E1" s="2">
        <is>
          <t xml:space="preserve">Product image-1 URL</t>
        </is>
      </c>
      <c t="inlineStr" r="F1" s="2">
        <is>
          <t xml:space="preserve">Product image-2 URL</t>
        </is>
      </c>
    </row>
    <row r="2">
      <c r="A2" s="65">
        <v>22222222</v>
      </c>
      <c t="inlineStr" r="B2">
        <is>
          <t xml:space="preserve">test spor</t>
        </is>
      </c>
      <c t="inlineStr" r="C2">
        <is>
          <t xml:space="preserve">Skinnesett</t>
        </is>
      </c>
      <c r="D2" s="66">
        <v>214.37</v>
      </c>
    </row>
    <row r="3">
      <c r="A3" s="65">
        <v>501110001</v>
      </c>
      <c t="inlineStr" r="B3">
        <is>
          <t xml:space="preserve">Midtholder stang, HVIT</t>
        </is>
      </c>
      <c t="inlineStr" r="C3">
        <is>
          <t xml:space="preserve">Gardrobestenger</t>
        </is>
      </c>
      <c r="D3" s="66">
        <v>359.09</v>
      </c>
      <c t="inlineStr" r="E3" s="2">
        <is>
          <t xml:space="preserve">https://bomann-2693.rask17.raskesider.no/tegneprogrammet/wp-content/uploads/2018/01/Midtholder_-150x150.jpg</t>
        </is>
        <f>HYPERLINK("https://bomann-2693.rask17.raskesider.no/tegneprogrammet/wp-content/uploads/2018/01/Midtholder_-150x150.jpg","https://bomann-2693.rask17.raskesider.no/tegneprogrammet/wp-content/uploads/2018/01/Midtholder_-150x150.jpg")</f>
      </c>
      <c t="inlineStr" r="F3" s="2">
        <is>
          <t xml:space="preserve">https://bomann-2693.rask17.raskesider.no/tegneprogrammet/wp-content/uploads/2018/01/Midtholder.jpg</t>
        </is>
        <f>HYPERLINK("https://bomann-2693.rask17.raskesider.no/tegneprogrammet/wp-content/uploads/2018/01/Midtholder.jpg","https://bomann-2693.rask17.raskesider.no/tegneprogrammet/wp-content/uploads/2018/01/Midtholder.jpg")</f>
      </c>
    </row>
    <row r="4">
      <c r="A4" s="65">
        <v>501110002</v>
      </c>
      <c t="inlineStr" r="B4">
        <is>
          <t xml:space="preserve">Kroker set á 4 stk</t>
        </is>
      </c>
      <c t="inlineStr" r="C4">
        <is>
          <t xml:space="preserve">Gardrobestenger</t>
        </is>
      </c>
      <c r="D4" s="66">
        <v>86.09</v>
      </c>
      <c t="inlineStr" r="E4" s="2">
        <is>
          <t xml:space="preserve">https://bomann-2693.rask17.raskesider.no/tegneprogrammet/wp-content/uploads/2018/01/kroker.jpg</t>
        </is>
        <f>HYPERLINK("https://bomann-2693.rask17.raskesider.no/tegneprogrammet/wp-content/uploads/2018/01/kroker.jpg","https://bomann-2693.rask17.raskesider.no/tegneprogrammet/wp-content/uploads/2018/01/kroker.jpg")</f>
      </c>
      <c t="inlineStr" r="F4" s="2">
        <is>
          <t xml:space="preserve">https://bomann-2693.rask17.raskesider.no/tegneprogrammet/wp-content/uploads/2018/01/kroker-1.jpg</t>
        </is>
        <f>HYPERLINK("https://bomann-2693.rask17.raskesider.no/tegneprogrammet/wp-content/uploads/2018/01/kroker-1.jpg","https://bomann-2693.rask17.raskesider.no/tegneprogrammet/wp-content/uploads/2018/01/kroker-1.jpg")</f>
      </c>
    </row>
    <row r="5">
      <c r="A5" s="65">
        <v>501110003</v>
      </c>
      <c t="inlineStr" r="B5">
        <is>
          <t xml:space="preserve">Stangfeste vegg/støttest. HVIT</t>
        </is>
      </c>
      <c t="inlineStr" r="C5">
        <is>
          <t xml:space="preserve">Gardrobestenger</t>
        </is>
      </c>
      <c r="D5" s="66">
        <v>89.85</v>
      </c>
      <c t="inlineStr" r="E5" s="2">
        <is>
          <t xml:space="preserve">https://bomann-2693.rask17.raskesider.no/tegneprogrammet/wp-content/uploads/2018/01/Veggfeste_.jpg</t>
        </is>
        <f>HYPERLINK("https://bomann-2693.rask17.raskesider.no/tegneprogrammet/wp-content/uploads/2018/01/Veggfeste_.jpg","https://bomann-2693.rask17.raskesider.no/tegneprogrammet/wp-content/uploads/2018/01/Veggfeste_.jpg")</f>
      </c>
      <c t="inlineStr" r="F5" s="2">
        <is>
          <t xml:space="preserve">https://bomann-2693.rask17.raskesider.no/tegneprogrammet/wp-content/uploads/2018/01/Veggfeste.jpg</t>
        </is>
        <f>HYPERLINK("https://bomann-2693.rask17.raskesider.no/tegneprogrammet/wp-content/uploads/2018/01/Veggfeste.jpg","https://bomann-2693.rask17.raskesider.no/tegneprogrammet/wp-content/uploads/2018/01/Veggfeste.jpg")</f>
      </c>
    </row>
    <row r="6">
      <c r="A6" s="65">
        <v>501110004</v>
      </c>
      <c t="inlineStr" r="B6">
        <is>
          <t xml:space="preserve">Hjørnekobling, HVIT</t>
        </is>
      </c>
      <c t="inlineStr" r="C6">
        <is>
          <t xml:space="preserve">Gardrobestenger</t>
        </is>
      </c>
      <c r="D6" s="66">
        <v>87.20</v>
      </c>
      <c t="inlineStr" r="E6" s="2">
        <is>
          <t xml:space="preserve">https://bomann-2693.rask17.raskesider.no/tegneprogrammet/wp-content/uploads/2018/01/Image-uploaded-from-iOS-150x150.jpg</t>
        </is>
        <f>HYPERLINK("https://bomann-2693.rask17.raskesider.no/tegneprogrammet/wp-content/uploads/2018/01/Image-uploaded-from-iOS-150x150.jpg","https://bomann-2693.rask17.raskesider.no/tegneprogrammet/wp-content/uploads/2018/01/Image-uploaded-from-iOS-150x150.jpg")</f>
      </c>
    </row>
    <row r="7">
      <c r="A7" s="65">
        <v>501110005</v>
      </c>
      <c t="inlineStr" r="B7">
        <is>
          <t xml:space="preserve">Garderobestang feste mot rollerstativ, HVIT</t>
        </is>
      </c>
      <c t="inlineStr" r="C7">
        <is>
          <t xml:space="preserve">Gardrobestenger</t>
        </is>
      </c>
      <c r="D7" s="66">
        <v>102.20</v>
      </c>
    </row>
    <row r="8">
      <c r="A8" s="65">
        <v>501110006</v>
      </c>
      <c t="inlineStr" r="B8">
        <is>
          <t xml:space="preserve">Garderobestang 250 cm, HVIT (tilpasses av kunden)</t>
        </is>
      </c>
      <c t="inlineStr" r="C8">
        <is>
          <t xml:space="preserve">Gardrobestenger</t>
        </is>
      </c>
      <c r="D8" s="66">
        <v>172.33</v>
      </c>
      <c t="inlineStr" r="E8" s="2">
        <is>
          <t xml:space="preserve">https://bomann-2693.rask17.raskesider.no/tegneprogrammet/wp-content/uploads/2018/01/Garderobestang_-3-150x150.jpg</t>
        </is>
        <f>HYPERLINK("https://bomann-2693.rask17.raskesider.no/tegneprogrammet/wp-content/uploads/2018/01/Garderobestang_-3-150x150.jpg","https://bomann-2693.rask17.raskesider.no/tegneprogrammet/wp-content/uploads/2018/01/Garderobestang_-3-150x150.jpg")</f>
      </c>
      <c t="inlineStr" r="F8" s="2">
        <is>
          <t xml:space="preserve">https://bomann-2693.rask17.raskesider.no/tegneprogrammet/wp-content/uploads/2018/01/Garderobestang-3.jpg</t>
        </is>
        <f>HYPERLINK("https://bomann-2693.rask17.raskesider.no/tegneprogrammet/wp-content/uploads/2018/01/Garderobestang-3.jpg","https://bomann-2693.rask17.raskesider.no/tegneprogrammet/wp-content/uploads/2018/01/Garderobestang-3.jpg")</f>
      </c>
    </row>
    <row r="9">
      <c r="A9" s="65">
        <v>501110007</v>
      </c>
      <c t="inlineStr" r="B9">
        <is>
          <t xml:space="preserve">Garderobestang 205 cm HVIT (tilpasses av kunden)</t>
        </is>
      </c>
      <c t="inlineStr" r="C9">
        <is>
          <t xml:space="preserve">Gardrobestenger</t>
        </is>
      </c>
      <c r="D9" s="66">
        <v>160.04</v>
      </c>
      <c t="inlineStr" r="E9" s="2">
        <is>
          <t xml:space="preserve">https://bomann-2693.rask17.raskesider.no/tegneprogrammet/wp-content/uploads/2018/01/Garderobestang_-150x150.jpg</t>
        </is>
        <f>HYPERLINK("https://bomann-2693.rask17.raskesider.no/tegneprogrammet/wp-content/uploads/2018/01/Garderobestang_-150x150.jpg","https://bomann-2693.rask17.raskesider.no/tegneprogrammet/wp-content/uploads/2018/01/Garderobestang_-150x150.jpg")</f>
      </c>
      <c t="inlineStr" r="F9" s="2">
        <is>
          <t xml:space="preserve">https://bomann-2693.rask17.raskesider.no/tegneprogrammet/wp-content/uploads/2018/01/Garderobestang.jpg</t>
        </is>
        <f>HYPERLINK("https://bomann-2693.rask17.raskesider.no/tegneprogrammet/wp-content/uploads/2018/01/Garderobestang.jpg","https://bomann-2693.rask17.raskesider.no/tegneprogrammet/wp-content/uploads/2018/01/Garderobestang.jpg")</f>
      </c>
    </row>
    <row r="10">
      <c r="A10" s="65">
        <v>501110008</v>
      </c>
      <c t="inlineStr" r="B10">
        <is>
          <t xml:space="preserve">Garderobestang 150 cm, HVIT (tilpasses av kunden)</t>
        </is>
      </c>
      <c t="inlineStr" r="C10">
        <is>
          <t xml:space="preserve">Gardrobestenger</t>
        </is>
      </c>
      <c r="D10" s="66">
        <v>129.29</v>
      </c>
      <c t="inlineStr" r="E10" s="2">
        <is>
          <t xml:space="preserve">https://bomann-2693.rask17.raskesider.no/tegneprogrammet/wp-content/uploads/2018/01/Garderobestang_-2-150x150.jpg</t>
        </is>
        <f>HYPERLINK("https://bomann-2693.rask17.raskesider.no/tegneprogrammet/wp-content/uploads/2018/01/Garderobestang_-2-150x150.jpg","https://bomann-2693.rask17.raskesider.no/tegneprogrammet/wp-content/uploads/2018/01/Garderobestang_-2-150x150.jpg")</f>
      </c>
      <c t="inlineStr" r="F10" s="2">
        <is>
          <t xml:space="preserve">https://bomann-2693.rask17.raskesider.no/tegneprogrammet/wp-content/uploads/2018/01/Garderobestang-2.jpg</t>
        </is>
        <f>HYPERLINK("https://bomann-2693.rask17.raskesider.no/tegneprogrammet/wp-content/uploads/2018/01/Garderobestang-2.jpg","https://bomann-2693.rask17.raskesider.no/tegneprogrammet/wp-content/uploads/2018/01/Garderobestang-2.jpg")</f>
      </c>
    </row>
    <row r="11">
      <c r="A11" s="65">
        <v>501110009</v>
      </c>
      <c t="inlineStr" r="B11">
        <is>
          <t xml:space="preserve">Garderobestang 100 cm, HVIT (tilpasses av kunden)</t>
        </is>
      </c>
      <c t="inlineStr" r="C11">
        <is>
          <t xml:space="preserve">Gardrobestenger</t>
        </is>
      </c>
      <c r="D11" s="66">
        <v>89.85</v>
      </c>
      <c t="inlineStr" r="E11" s="2">
        <is>
          <t xml:space="preserve">https://bomann-2693.rask17.raskesider.no/tegneprogrammet/wp-content/uploads/2018/01/Garderobestang_-1-150x150.jpg</t>
        </is>
        <f>HYPERLINK("https://bomann-2693.rask17.raskesider.no/tegneprogrammet/wp-content/uploads/2018/01/Garderobestang_-1-150x150.jpg","https://bomann-2693.rask17.raskesider.no/tegneprogrammet/wp-content/uploads/2018/01/Garderobestang_-1-150x150.jpg")</f>
      </c>
      <c t="inlineStr" r="F11" s="2">
        <is>
          <t xml:space="preserve">https://bomann-2693.rask17.raskesider.no/tegneprogrammet/wp-content/uploads/2018/01/Garderobestang-1.jpg</t>
        </is>
        <f>HYPERLINK("https://bomann-2693.rask17.raskesider.no/tegneprogrammet/wp-content/uploads/2018/01/Garderobestang-1.jpg","https://bomann-2693.rask17.raskesider.no/tegneprogrammet/wp-content/uploads/2018/01/Garderobestang-1.jpg")</f>
      </c>
    </row>
    <row r="12">
      <c r="A12" s="65">
        <v>501110010</v>
      </c>
      <c t="inlineStr" r="B12">
        <is>
          <t xml:space="preserve">Feste av garderobestang til trådhylle 50 cm, HVIT</t>
        </is>
      </c>
      <c t="inlineStr" r="C12">
        <is>
          <t xml:space="preserve">Gardrobestenger</t>
        </is>
      </c>
      <c r="D12" s="66">
        <v>73.90</v>
      </c>
      <c t="inlineStr" r="E12" s="2">
        <is>
          <t xml:space="preserve">https://bomann-2693.rask17.raskesider.no/tegneprogrammet/wp-content/uploads/2018/01/Feste_av_garderobestang.jpg</t>
        </is>
        <f>HYPERLINK("https://bomann-2693.rask17.raskesider.no/tegneprogrammet/wp-content/uploads/2018/01/Feste_av_garderobestang.jpg","https://bomann-2693.rask17.raskesider.no/tegneprogrammet/wp-content/uploads/2018/01/Feste_av_garderobestang.jpg")</f>
      </c>
      <c t="inlineStr" r="F12" s="2">
        <is>
          <t xml:space="preserve">https://bomann-2693.rask17.raskesider.no/tegneprogrammet/wp-content/uploads/2018/01/Feste_av_garderobestang-1.jpg</t>
        </is>
        <f>HYPERLINK("https://bomann-2693.rask17.raskesider.no/tegneprogrammet/wp-content/uploads/2018/01/Feste_av_garderobestang-1.jpg","https://bomann-2693.rask17.raskesider.no/tegneprogrammet/wp-content/uploads/2018/01/Feste_av_garderobestang-1.jpg")</f>
      </c>
    </row>
    <row r="13">
      <c r="A13" s="65">
        <v>501110011</v>
      </c>
      <c t="inlineStr" r="B13">
        <is>
          <t xml:space="preserve">Endeplugg, HVIT</t>
        </is>
      </c>
      <c t="inlineStr" r="C13">
        <is>
          <t xml:space="preserve">Gardrobestenger</t>
        </is>
      </c>
      <c r="D13" s="66">
        <v>23.37</v>
      </c>
      <c t="inlineStr" r="E13" s="2">
        <is>
          <t xml:space="preserve">https://bomann-2693.rask17.raskesider.no/tegneprogrammet/wp-content/uploads/2018/01/Endeplugg-150x150.jpg</t>
        </is>
        <f>HYPERLINK("https://bomann-2693.rask17.raskesider.no/tegneprogrammet/wp-content/uploads/2018/01/Endeplugg-150x150.jpg","https://bomann-2693.rask17.raskesider.no/tegneprogrammet/wp-content/uploads/2018/01/Endeplugg-150x150.jpg")</f>
      </c>
      <c t="inlineStr" r="F13" s="2">
        <is>
          <t xml:space="preserve">https://bomann-2693.rask17.raskesider.no/tegneprogrammet/wp-content/uploads/2018/01/Endeplugg-1.jpg</t>
        </is>
        <f>HYPERLINK("https://bomann-2693.rask17.raskesider.no/tegneprogrammet/wp-content/uploads/2018/01/Endeplugg-1.jpg","https://bomann-2693.rask17.raskesider.no/tegneprogrammet/wp-content/uploads/2018/01/Endeplugg-1.jpg")</f>
      </c>
    </row>
    <row r="14">
      <c r="A14" s="65">
        <v>501110012</v>
      </c>
      <c t="inlineStr" r="B14">
        <is>
          <t xml:space="preserve">Endeholder stang, HVIT</t>
        </is>
      </c>
      <c t="inlineStr" r="C14">
        <is>
          <t xml:space="preserve">Gardrobestenger</t>
        </is>
      </c>
      <c r="D14" s="66">
        <v>89.85</v>
      </c>
      <c t="inlineStr" r="E14" s="2">
        <is>
          <t xml:space="preserve">https://bomann-2693.rask17.raskesider.no/tegneprogrammet/wp-content/uploads/2018/01/Endeholder_stang2-150x150.jpg</t>
        </is>
        <f>HYPERLINK("https://bomann-2693.rask17.raskesider.no/tegneprogrammet/wp-content/uploads/2018/01/Endeholder_stang2-150x150.jpg","https://bomann-2693.rask17.raskesider.no/tegneprogrammet/wp-content/uploads/2018/01/Endeholder_stang2-150x150.jpg")</f>
      </c>
      <c t="inlineStr" r="F14" s="2">
        <is>
          <t xml:space="preserve">https://bomann-2693.rask17.raskesider.no/tegneprogrammet/wp-content/uploads/2018/01/Endeholder_stang.jpg</t>
        </is>
        <f>HYPERLINK("https://bomann-2693.rask17.raskesider.no/tegneprogrammet/wp-content/uploads/2018/01/Endeholder_stang.jpg","https://bomann-2693.rask17.raskesider.no/tegneprogrammet/wp-content/uploads/2018/01/Endeholder_stang.jpg")</f>
      </c>
    </row>
    <row r="15">
      <c r="A15" s="65">
        <v>501110013</v>
      </c>
      <c t="inlineStr" r="B15">
        <is>
          <t xml:space="preserve">Veggfeste plast, HVIT</t>
        </is>
      </c>
      <c t="inlineStr" r="C15">
        <is>
          <t xml:space="preserve">Gardrobestenger</t>
        </is>
      </c>
      <c r="D15" s="66">
        <v>43.09</v>
      </c>
      <c t="inlineStr" r="E15" s="2">
        <is>
          <t xml:space="preserve">https://bomann-2693.rask17.raskesider.no/tegneprogrammet/wp-content/uploads/2018/01/Veggfeste_plast-150x150.jpg</t>
        </is>
        <f>HYPERLINK("https://bomann-2693.rask17.raskesider.no/tegneprogrammet/wp-content/uploads/2018/01/Veggfeste_plast-150x150.jpg","https://bomann-2693.rask17.raskesider.no/tegneprogrammet/wp-content/uploads/2018/01/Veggfeste_plast-150x150.jpg")</f>
      </c>
      <c t="inlineStr" r="F15" s="2">
        <is>
          <t xml:space="preserve">https://bomann-2693.rask17.raskesider.no/tegneprogrammet/wp-content/uploads/2018/01/Veggfeste_plast-1.jpg</t>
        </is>
        <f>HYPERLINK("https://bomann-2693.rask17.raskesider.no/tegneprogrammet/wp-content/uploads/2018/01/Veggfeste_plast-1.jpg","https://bomann-2693.rask17.raskesider.no/tegneprogrammet/wp-content/uploads/2018/01/Veggfeste_plast-1.jpg")</f>
      </c>
    </row>
    <row r="16">
      <c r="A16" s="65">
        <v>501110014</v>
      </c>
      <c t="inlineStr" r="B16">
        <is>
          <t xml:space="preserve">3-veis kopling HVIT</t>
        </is>
      </c>
      <c t="inlineStr" r="C16">
        <is>
          <t xml:space="preserve">Gardrobestenger</t>
        </is>
      </c>
      <c r="D16" s="66">
        <v>134.32</v>
      </c>
      <c t="inlineStr" r="E16" s="2">
        <is>
          <t xml:space="preserve">https://bomann-2693.rask17.raskesider.no/tegneprogrammet/wp-content/uploads/2018/01/3-veis_kopling_-150x150.jpg</t>
        </is>
        <f>HYPERLINK("https://bomann-2693.rask17.raskesider.no/tegneprogrammet/wp-content/uploads/2018/01/3-veis_kopling_-150x150.jpg","https://bomann-2693.rask17.raskesider.no/tegneprogrammet/wp-content/uploads/2018/01/3-veis_kopling_-150x150.jpg")</f>
      </c>
      <c t="inlineStr" r="F16" s="2">
        <is>
          <t xml:space="preserve">https://bomann-2693.rask17.raskesider.no/tegneprogrammet/wp-content/uploads/2018/01/3-veis_kopling.jpg</t>
        </is>
        <f>HYPERLINK("https://bomann-2693.rask17.raskesider.no/tegneprogrammet/wp-content/uploads/2018/01/3-veis_kopling.jpg","https://bomann-2693.rask17.raskesider.no/tegneprogrammet/wp-content/uploads/2018/01/3-veis_kopling.jpg")</f>
      </c>
    </row>
    <row r="17">
      <c r="A17" s="65">
        <v>501110015</v>
      </c>
      <c t="inlineStr" r="B17">
        <is>
          <t xml:space="preserve">2-veis kopling HVIT</t>
        </is>
      </c>
      <c t="inlineStr" r="C17">
        <is>
          <t xml:space="preserve">Gardrobestenger</t>
        </is>
      </c>
      <c r="D17" s="66">
        <v>105.86</v>
      </c>
      <c t="inlineStr" r="E17" s="2">
        <is>
          <t xml:space="preserve">https://bomann-2693.rask17.raskesider.no/tegneprogrammet/wp-content/uploads/2018/01/2veis_kopling-150x150.png</t>
        </is>
        <f>HYPERLINK("https://bomann-2693.rask17.raskesider.no/tegneprogrammet/wp-content/uploads/2018/01/2veis_kopling-150x150.png","https://bomann-2693.rask17.raskesider.no/tegneprogrammet/wp-content/uploads/2018/01/2veis_kopling-150x150.png")</f>
      </c>
      <c t="inlineStr" r="F17" s="2">
        <is>
          <t xml:space="preserve">https://bomann-2693.rask17.raskesider.no/tegneprogrammet/wp-content/uploads/2018/01/2veis_kopling.jpg</t>
        </is>
        <f>HYPERLINK("https://bomann-2693.rask17.raskesider.no/tegneprogrammet/wp-content/uploads/2018/01/2veis_kopling.jpg","https://bomann-2693.rask17.raskesider.no/tegneprogrammet/wp-content/uploads/2018/01/2veis_kopling.jpg")</f>
      </c>
    </row>
    <row r="18">
      <c r="A18" s="65">
        <v>501110016</v>
      </c>
      <c t="inlineStr" r="B18">
        <is>
          <t xml:space="preserve">Stangfeste mot standardstativ</t>
        </is>
      </c>
      <c t="inlineStr" r="C18">
        <is>
          <t xml:space="preserve">Gardrobestenger</t>
        </is>
      </c>
      <c r="D18" s="66">
        <v>83.71</v>
      </c>
      <c t="inlineStr" r="E18" s="2">
        <is>
          <t xml:space="preserve">https://bomann-2693.rask17.raskesider.no/tegneprogrammet/wp-content/uploads/2019/10/feste-stativ.png</t>
        </is>
        <f>HYPERLINK("https://bomann-2693.rask17.raskesider.no/tegneprogrammet/wp-content/uploads/2019/10/feste-stativ.png","https://bomann-2693.rask17.raskesider.no/tegneprogrammet/wp-content/uploads/2019/10/feste-stativ.png")</f>
      </c>
      <c t="inlineStr" r="F18" s="2">
        <is>
          <t xml:space="preserve">https://bomann-2693.rask17.raskesider.no/tegneprogrammet/wp-content/uploads/2019/10/feste-stativ-1.png</t>
        </is>
        <f>HYPERLINK("https://bomann-2693.rask17.raskesider.no/tegneprogrammet/wp-content/uploads/2019/10/feste-stativ-1.png","https://bomann-2693.rask17.raskesider.no/tegneprogrammet/wp-content/uploads/2019/10/feste-stativ-1.png")</f>
      </c>
    </row>
    <row r="19">
      <c r="A19" s="65">
        <v>501110017</v>
      </c>
      <c t="inlineStr" r="B19">
        <is>
          <t xml:space="preserve">Skjøtebeslag stenger</t>
        </is>
      </c>
      <c t="inlineStr" r="C19">
        <is>
          <t xml:space="preserve">Gardrobestenger</t>
        </is>
      </c>
      <c r="D19" s="66">
        <v>83.71</v>
      </c>
      <c t="inlineStr" r="E19" s="2">
        <is>
          <t xml:space="preserve">https://bomann-2693.rask17.raskesider.no/tegneprogrammet/wp-content/uploads/2019/10/skjøtebe.png</t>
        </is>
        <f>HYPERLINK("https://bomann-2693.rask17.raskesider.no/tegneprogrammet/wp-content/uploads/2019/10/skjøtebe.png","https://bomann-2693.rask17.raskesider.no/tegneprogrammet/wp-content/uploads/2019/10/skjøtebe.png")</f>
      </c>
      <c t="inlineStr" r="F19" s="2">
        <is>
          <t xml:space="preserve">https://bomann-2693.rask17.raskesider.no/tegneprogrammet/wp-content/uploads/2019/10/skjøtebe-1.png</t>
        </is>
        <f>HYPERLINK("https://bomann-2693.rask17.raskesider.no/tegneprogrammet/wp-content/uploads/2019/10/skjøtebe-1.png","https://bomann-2693.rask17.raskesider.no/tegneprogrammet/wp-content/uploads/2019/10/skjøtebe-1.png")</f>
      </c>
    </row>
    <row r="20">
      <c r="A20" s="65">
        <v>502110003</v>
      </c>
      <c t="inlineStr" r="B20">
        <is>
          <t xml:space="preserve">Sidepanel – 104, HVIT 40 cm</t>
        </is>
      </c>
      <c t="inlineStr" r="C20">
        <is>
          <t xml:space="preserve">Kurvstativ, 40 cm dybde</t>
        </is>
      </c>
      <c r="D20" s="66">
        <v>331.91</v>
      </c>
      <c t="inlineStr" r="E20" s="2">
        <is>
          <t xml:space="preserve">https://bomann-2693.rask17.raskesider.no/tegneprogrammet/wp-content/uploads/2018/01/sidepanel104.jpg</t>
        </is>
        <f>HYPERLINK("https://bomann-2693.rask17.raskesider.no/tegneprogrammet/wp-content/uploads/2018/01/sidepanel104.jpg","https://bomann-2693.rask17.raskesider.no/tegneprogrammet/wp-content/uploads/2018/01/sidepanel104.jpg")</f>
      </c>
      <c t="inlineStr" r="F20" s="2">
        <is>
          <t xml:space="preserve">https://bomann-2693.rask17.raskesider.no/tegneprogrammet/wp-content/uploads/2018/01/sidepanel104-1.jpg</t>
        </is>
        <f>HYPERLINK("https://bomann-2693.rask17.raskesider.no/tegneprogrammet/wp-content/uploads/2018/01/sidepanel104-1.jpg","https://bomann-2693.rask17.raskesider.no/tegneprogrammet/wp-content/uploads/2018/01/sidepanel104-1.jpg")</f>
      </c>
    </row>
    <row r="21">
      <c r="A21" s="65">
        <v>502110004</v>
      </c>
      <c t="inlineStr" r="B21">
        <is>
          <t xml:space="preserve">Sidepanel – 84, HVIT 40 cm</t>
        </is>
      </c>
      <c t="inlineStr" r="C21">
        <is>
          <t xml:space="preserve">Kurvstativ, 40 cm dybde</t>
        </is>
      </c>
      <c r="D21" s="66">
        <v>295.47</v>
      </c>
      <c t="inlineStr" r="E21" s="2">
        <is>
          <t xml:space="preserve">https://bomann-2693.rask17.raskesider.no/tegneprogrammet/wp-content/uploads/2018/01/sidepanel84.jpg</t>
        </is>
        <f>HYPERLINK("https://bomann-2693.rask17.raskesider.no/tegneprogrammet/wp-content/uploads/2018/01/sidepanel84.jpg","https://bomann-2693.rask17.raskesider.no/tegneprogrammet/wp-content/uploads/2018/01/sidepanel84.jpg")</f>
      </c>
      <c t="inlineStr" r="F21" s="2">
        <is>
          <t xml:space="preserve">https://bomann-2693.rask17.raskesider.no/tegneprogrammet/wp-content/uploads/2018/01/sidepanel84-1.jpg</t>
        </is>
        <f>HYPERLINK("https://bomann-2693.rask17.raskesider.no/tegneprogrammet/wp-content/uploads/2018/01/sidepanel84-1.jpg","https://bomann-2693.rask17.raskesider.no/tegneprogrammet/wp-content/uploads/2018/01/sidepanel84-1.jpg")</f>
      </c>
    </row>
    <row r="22">
      <c r="A22" s="65">
        <v>502110005</v>
      </c>
      <c t="inlineStr" r="B22">
        <is>
          <t xml:space="preserve">Slips- og beltestativ for roller 40 cm, HVIT</t>
        </is>
      </c>
      <c t="inlineStr" r="C22">
        <is>
          <t xml:space="preserve">Kurvstativ, 40 cm dybde</t>
        </is>
      </c>
      <c r="D22" s="66">
        <v>78.77</v>
      </c>
    </row>
    <row r="23">
      <c r="A23" s="65">
        <v>502113301</v>
      </c>
      <c t="inlineStr" r="B23">
        <is>
          <t xml:space="preserve">Kurv h:15 cm, 33 cm, HVIT 40 cm</t>
        </is>
      </c>
      <c t="inlineStr" r="C23">
        <is>
          <t xml:space="preserve">Kurvstativ, 40 cm dybde</t>
        </is>
      </c>
      <c r="D23" s="66">
        <v>99.10</v>
      </c>
      <c t="inlineStr" r="E23" s="2">
        <is>
          <t xml:space="preserve">https://bomann-2693.rask17.raskesider.no/tegneprogrammet/wp-content/uploads/2018/01/Kurv_-4.jpg</t>
        </is>
        <f>HYPERLINK("https://bomann-2693.rask17.raskesider.no/tegneprogrammet/wp-content/uploads/2018/01/Kurv_-4.jpg","https://bomann-2693.rask17.raskesider.no/tegneprogrammet/wp-content/uploads/2018/01/Kurv_-4.jpg")</f>
      </c>
    </row>
    <row r="24">
      <c r="A24" s="65">
        <v>502113304</v>
      </c>
      <c t="inlineStr" r="B24">
        <is>
          <t xml:space="preserve">Buksehenger 33, HVIT 40 cm</t>
        </is>
      </c>
      <c t="inlineStr" r="C24">
        <is>
          <t xml:space="preserve">Kurvstativ, 40 cm dybde</t>
        </is>
      </c>
      <c r="D24" s="66">
        <v>169.39</v>
      </c>
      <c t="inlineStr" r="E24" s="2">
        <is>
          <t xml:space="preserve">https://bomann-2693.rask17.raskesider.no/tegneprogrammet/wp-content/uploads/2019/10/Buksehenger-150x150.png</t>
        </is>
        <f>HYPERLINK("https://bomann-2693.rask17.raskesider.no/tegneprogrammet/wp-content/uploads/2019/10/Buksehenger-150x150.png","https://bomann-2693.rask17.raskesider.no/tegneprogrammet/wp-content/uploads/2019/10/Buksehenger-150x150.png")</f>
      </c>
      <c t="inlineStr" r="F24" s="2">
        <is>
          <t xml:space="preserve">https://bomann-2693.rask17.raskesider.no/tegneprogrammet/wp-content/uploads/2019/10/Buksehenger-1.png</t>
        </is>
        <f>HYPERLINK("https://bomann-2693.rask17.raskesider.no/tegneprogrammet/wp-content/uploads/2019/10/Buksehenger-1.png","https://bomann-2693.rask17.raskesider.no/tegneprogrammet/wp-content/uploads/2019/10/Buksehenger-1.png")</f>
      </c>
    </row>
    <row r="25">
      <c r="A25" s="65">
        <v>502114301</v>
      </c>
      <c t="inlineStr" r="B25">
        <is>
          <t xml:space="preserve">Kurv h:15 cm, 43 cm, HVIT 40 cm</t>
        </is>
      </c>
      <c t="inlineStr" r="C25">
        <is>
          <t xml:space="preserve">Kurvstativ, 40 cm dybde</t>
        </is>
      </c>
      <c r="D25" s="66">
        <v>109.31</v>
      </c>
      <c t="inlineStr" r="E25" s="2">
        <is>
          <t xml:space="preserve">https://bomann-2693.rask17.raskesider.no/tegneprogrammet/wp-content/uploads/2018/01/Kurv_-3.jpg</t>
        </is>
        <f>HYPERLINK("https://bomann-2693.rask17.raskesider.no/tegneprogrammet/wp-content/uploads/2018/01/Kurv_-3.jpg","https://bomann-2693.rask17.raskesider.no/tegneprogrammet/wp-content/uploads/2018/01/Kurv_-3.jpg")</f>
      </c>
    </row>
    <row r="26">
      <c r="A26" s="65">
        <v>502114304</v>
      </c>
      <c t="inlineStr" r="B26">
        <is>
          <t xml:space="preserve">Buksehenger 43 cm HVIT 40 cm</t>
        </is>
      </c>
      <c t="inlineStr" r="C26">
        <is>
          <t xml:space="preserve">Kurvstativ, 40 cm dybde</t>
        </is>
      </c>
      <c r="D26" s="66">
        <v>173.34</v>
      </c>
      <c t="inlineStr" r="E26" s="2">
        <is>
          <t xml:space="preserve">https://bomann-2693.rask17.raskesider.no/tegneprogrammet/wp-content/uploads/2018/01/buksehenger_-4.jpg</t>
        </is>
        <f>HYPERLINK("https://bomann-2693.rask17.raskesider.no/tegneprogrammet/wp-content/uploads/2018/01/buksehenger_-4.jpg","https://bomann-2693.rask17.raskesider.no/tegneprogrammet/wp-content/uploads/2018/01/buksehenger_-4.jpg")</f>
      </c>
      <c t="inlineStr" r="F26" s="2">
        <is>
          <t xml:space="preserve">https://bomann-2693.rask17.raskesider.no/tegneprogrammet/wp-content/uploads/2018/01/buksehenger_1-4.jpg</t>
        </is>
        <f>HYPERLINK("https://bomann-2693.rask17.raskesider.no/tegneprogrammet/wp-content/uploads/2018/01/buksehenger_1-4.jpg","https://bomann-2693.rask17.raskesider.no/tegneprogrammet/wp-content/uploads/2018/01/buksehenger_1-4.jpg")</f>
      </c>
    </row>
    <row r="27">
      <c r="A27" s="65">
        <v>502115301</v>
      </c>
      <c t="inlineStr" r="B27">
        <is>
          <t xml:space="preserve">Kurv h:15 cm, 53 cm, HVIT 40 cm</t>
        </is>
      </c>
      <c t="inlineStr" r="C27">
        <is>
          <t xml:space="preserve">Kurvstativ, 40 cm dybde</t>
        </is>
      </c>
      <c r="D27" s="66">
        <v>120.66</v>
      </c>
    </row>
    <row r="28">
      <c r="A28" s="65">
        <v>502115304</v>
      </c>
      <c t="inlineStr" r="B28">
        <is>
          <t xml:space="preserve">Buksehenger 53 cm HVIT 40 cm</t>
        </is>
      </c>
      <c t="inlineStr" r="C28">
        <is>
          <t xml:space="preserve">Kurvstativ, 40 cm dybde</t>
        </is>
      </c>
      <c r="D28" s="66">
        <v>210.50</v>
      </c>
      <c t="inlineStr" r="E28" s="2">
        <is>
          <t xml:space="preserve">https://bomann-2693.rask17.raskesider.no/tegneprogrammet/wp-content/uploads/2018/01/buksehenger_-5.jpg</t>
        </is>
        <f>HYPERLINK("https://bomann-2693.rask17.raskesider.no/tegneprogrammet/wp-content/uploads/2018/01/buksehenger_-5.jpg","https://bomann-2693.rask17.raskesider.no/tegneprogrammet/wp-content/uploads/2018/01/buksehenger_-5.jpg")</f>
      </c>
      <c t="inlineStr" r="F28" s="2">
        <is>
          <t xml:space="preserve">https://bomann-2693.rask17.raskesider.no/tegneprogrammet/wp-content/uploads/2018/01/buksehenger_1-5.jpg</t>
        </is>
        <f>HYPERLINK("https://bomann-2693.rask17.raskesider.no/tegneprogrammet/wp-content/uploads/2018/01/buksehenger_1-5.jpg","https://bomann-2693.rask17.raskesider.no/tegneprogrammet/wp-content/uploads/2018/01/buksehenger_1-5.jpg")</f>
      </c>
    </row>
    <row r="29">
      <c r="A29" s="65">
        <v>502117301</v>
      </c>
      <c t="inlineStr" r="B29">
        <is>
          <t xml:space="preserve">Kurv h:15 cm, 73 cm, HVIT 40 cm</t>
        </is>
      </c>
      <c t="inlineStr" r="C29">
        <is>
          <t xml:space="preserve">Kurvstativ, 40 cm dybde</t>
        </is>
      </c>
      <c r="D29" s="66">
        <v>142.19</v>
      </c>
      <c t="inlineStr" r="E29" s="2">
        <is>
          <t xml:space="preserve">https://bomann-2693.rask17.raskesider.no/tegneprogrammet/wp-content/uploads/2018/01/Kurv_-2.jpg</t>
        </is>
        <f>HYPERLINK("https://bomann-2693.rask17.raskesider.no/tegneprogrammet/wp-content/uploads/2018/01/Kurv_-2.jpg","https://bomann-2693.rask17.raskesider.no/tegneprogrammet/wp-content/uploads/2018/01/Kurv_-2.jpg")</f>
      </c>
    </row>
    <row r="30">
      <c r="A30" s="65">
        <v>502117304</v>
      </c>
      <c t="inlineStr" r="B30">
        <is>
          <t xml:space="preserve">Buksehenger 73 cm, HVIT 40 cm</t>
        </is>
      </c>
      <c t="inlineStr" r="C30">
        <is>
          <t xml:space="preserve">Kurvstativ, 40 cm dybde</t>
        </is>
      </c>
      <c r="D30" s="66">
        <v>251.16</v>
      </c>
      <c t="inlineStr" r="E30" s="2">
        <is>
          <t xml:space="preserve">https://bomann-2693.rask17.raskesider.no/tegneprogrammet/wp-content/uploads/2018/01/buksehenger_-3.jpg</t>
        </is>
        <f>HYPERLINK("https://bomann-2693.rask17.raskesider.no/tegneprogrammet/wp-content/uploads/2018/01/buksehenger_-3.jpg","https://bomann-2693.rask17.raskesider.no/tegneprogrammet/wp-content/uploads/2018/01/buksehenger_-3.jpg")</f>
      </c>
      <c t="inlineStr" r="F30" s="2">
        <is>
          <t xml:space="preserve">https://bomann-2693.rask17.raskesider.no/tegneprogrammet/wp-content/uploads/2018/01/buksehenger_1-3.jpg</t>
        </is>
        <f>HYPERLINK("https://bomann-2693.rask17.raskesider.no/tegneprogrammet/wp-content/uploads/2018/01/buksehenger_1-3.jpg","https://bomann-2693.rask17.raskesider.no/tegneprogrammet/wp-content/uploads/2018/01/buksehenger_1-3.jpg")</f>
      </c>
    </row>
    <row r="31">
      <c r="A31" s="65">
        <v>503110001</v>
      </c>
      <c t="inlineStr" r="B31">
        <is>
          <t xml:space="preserve">Skoholder rollerstativ 50 cm, HVIT</t>
        </is>
      </c>
      <c t="inlineStr" r="C31">
        <is>
          <t xml:space="preserve">Kurvstativ, 50 cm dybde</t>
        </is>
      </c>
      <c r="D31" s="66">
        <v>94.16</v>
      </c>
      <c t="inlineStr" r="E31" s="2">
        <is>
          <t xml:space="preserve">https://bomann-2693.rask17.raskesider.no/tegneprogrammet/wp-content/uploads/2019/10/Skoholder-Roller-150x150.png</t>
        </is>
        <f>HYPERLINK("https://bomann-2693.rask17.raskesider.no/tegneprogrammet/wp-content/uploads/2019/10/Skoholder-Roller-150x150.png","https://bomann-2693.rask17.raskesider.no/tegneprogrammet/wp-content/uploads/2019/10/Skoholder-Roller-150x150.png")</f>
      </c>
      <c t="inlineStr" r="F31" s="2">
        <is>
          <t xml:space="preserve">https://bomann-2693.rask17.raskesider.no/tegneprogrammet/wp-content/uploads/2019/10/Skoholder-Roller-1.png</t>
        </is>
        <f>HYPERLINK("https://bomann-2693.rask17.raskesider.no/tegneprogrammet/wp-content/uploads/2019/10/Skoholder-Roller-1.png","https://bomann-2693.rask17.raskesider.no/tegneprogrammet/wp-content/uploads/2019/10/Skoholder-Roller-1.png")</f>
      </c>
    </row>
    <row r="32">
      <c r="A32" s="65">
        <v>503110002</v>
      </c>
      <c t="inlineStr" r="B32">
        <is>
          <t xml:space="preserve">Slips- og beltestativ for roller 50 cm, HVIT</t>
        </is>
      </c>
      <c t="inlineStr" r="C32">
        <is>
          <t xml:space="preserve">Kurvstativ, 50 cm dybde</t>
        </is>
      </c>
      <c r="D32" s="66">
        <v>78.77</v>
      </c>
    </row>
    <row r="33">
      <c r="A33" s="65">
        <v>503110003</v>
      </c>
      <c t="inlineStr" r="B33">
        <is>
          <t xml:space="preserve">Sidepanel – 104, HVIT 50 cm</t>
        </is>
      </c>
      <c t="inlineStr" r="C33">
        <is>
          <t xml:space="preserve">Kurvstativ, 50 cm dybde</t>
        </is>
      </c>
      <c r="D33" s="66">
        <v>338.56</v>
      </c>
    </row>
    <row r="34">
      <c r="A34" s="65">
        <v>503110004</v>
      </c>
      <c t="inlineStr" r="B34">
        <is>
          <t xml:space="preserve">Sidepanel – 84, HVIT 50 cm</t>
        </is>
      </c>
      <c t="inlineStr" r="C34">
        <is>
          <t xml:space="preserve">Kurvstativ, 50 cm dybde</t>
        </is>
      </c>
      <c r="D34" s="66">
        <v>300.86</v>
      </c>
    </row>
    <row r="35">
      <c r="A35" s="65">
        <v>503113302</v>
      </c>
      <c t="inlineStr" r="B35">
        <is>
          <t xml:space="preserve">Skohylle 33 cm, HVIT</t>
        </is>
      </c>
      <c t="inlineStr" r="C35">
        <is>
          <t xml:space="preserve">Kurvstativ, 50 cm dybde</t>
        </is>
      </c>
      <c r="D35" s="66">
        <v>169.39</v>
      </c>
      <c t="inlineStr" r="E35" s="2">
        <is>
          <t xml:space="preserve">https://bomann-2693.rask17.raskesider.no/tegneprogrammet/wp-content/uploads/2019/10/Roller-skohylle-2-150x150.png</t>
        </is>
        <f>HYPERLINK("https://bomann-2693.rask17.raskesider.no/tegneprogrammet/wp-content/uploads/2019/10/Roller-skohylle-2-150x150.png","https://bomann-2693.rask17.raskesider.no/tegneprogrammet/wp-content/uploads/2019/10/Roller-skohylle-2-150x150.png")</f>
      </c>
      <c t="inlineStr" r="F35" s="2">
        <is>
          <t xml:space="preserve">https://bomann-2693.rask17.raskesider.no/tegneprogrammet/wp-content/uploads/2019/10/skohylle.png</t>
        </is>
        <f>HYPERLINK("https://bomann-2693.rask17.raskesider.no/tegneprogrammet/wp-content/uploads/2019/10/skohylle.png","https://bomann-2693.rask17.raskesider.no/tegneprogrammet/wp-content/uploads/2019/10/skohylle.png")</f>
      </c>
    </row>
    <row r="36">
      <c r="A36" s="65">
        <v>503113303</v>
      </c>
      <c t="inlineStr" r="B36">
        <is>
          <t xml:space="preserve">Ståltopp 33 cm, HVIT</t>
        </is>
      </c>
      <c t="inlineStr" r="C36">
        <is>
          <t xml:space="preserve">Kurvstativ, 50 cm dybde</t>
        </is>
      </c>
      <c r="D36" s="66">
        <v>164.96</v>
      </c>
      <c t="inlineStr" r="E36" s="2">
        <is>
          <t xml:space="preserve">https://bomann-2693.rask17.raskesider.no/tegneprogrammet/wp-content/uploads/2019/10/STÅLTOPP-150x150.png</t>
        </is>
        <f>HYPERLINK("https://bomann-2693.rask17.raskesider.no/tegneprogrammet/wp-content/uploads/2019/10/STÅLTOPP-150x150.png","https://bomann-2693.rask17.raskesider.no/tegneprogrammet/wp-content/uploads/2019/10/STÅLTOPP-150x150.png")</f>
      </c>
      <c t="inlineStr" r="F36" s="2">
        <is>
          <t xml:space="preserve">https://bomann-2693.rask17.raskesider.no/tegneprogrammet/wp-content/uploads/2019/10/STÅLTOPP-1.png</t>
        </is>
        <f>HYPERLINK("https://bomann-2693.rask17.raskesider.no/tegneprogrammet/wp-content/uploads/2019/10/STÅLTOPP-1.png","https://bomann-2693.rask17.raskesider.no/tegneprogrammet/wp-content/uploads/2019/10/STÅLTOPP-1.png")</f>
      </c>
    </row>
    <row r="37">
      <c r="A37" s="65">
        <v>503113304</v>
      </c>
      <c t="inlineStr" r="B37">
        <is>
          <t xml:space="preserve">Buksehenger 33, HVIT</t>
        </is>
      </c>
      <c t="inlineStr" r="C37">
        <is>
          <t xml:space="preserve">Kurvstativ, 50 cm dybde</t>
        </is>
      </c>
      <c r="D37" s="66">
        <v>169.39</v>
      </c>
      <c t="inlineStr" r="E37" s="2">
        <is>
          <t xml:space="preserve">https://bomann-2693.rask17.raskesider.no/tegneprogrammet/wp-content/uploads/2018/02/buksehenger_-3.jpg</t>
        </is>
        <f>HYPERLINK("https://bomann-2693.rask17.raskesider.no/tegneprogrammet/wp-content/uploads/2018/02/buksehenger_-3.jpg","https://bomann-2693.rask17.raskesider.no/tegneprogrammet/wp-content/uploads/2018/02/buksehenger_-3.jpg")</f>
      </c>
    </row>
    <row r="38">
      <c r="A38" s="65">
        <v>503113305</v>
      </c>
      <c t="inlineStr" r="B38">
        <is>
          <t xml:space="preserve">Uttrekkbar trådhylle 5 cm, 33 cm, HVIT</t>
        </is>
      </c>
      <c t="inlineStr" r="C38">
        <is>
          <t xml:space="preserve">Kurvstativ, 50 cm dybde</t>
        </is>
      </c>
      <c r="D38" s="66">
        <v>123.90</v>
      </c>
      <c t="inlineStr" r="E38" s="2">
        <is>
          <t xml:space="preserve">https://bomann-2693.rask17.raskesider.no/tegneprogrammet/wp-content/uploads/2018/01/Uttrekkbar_tråhylle-7-150x150.jpg</t>
        </is>
        <f>HYPERLINK("https://bomann-2693.rask17.raskesider.no/tegneprogrammet/wp-content/uploads/2018/01/Uttrekkbar_tråhylle-7-150x150.jpg","https://bomann-2693.rask17.raskesider.no/tegneprogrammet/wp-content/uploads/2018/01/Uttrekkbar_tråhylle-7-150x150.jpg")</f>
      </c>
      <c t="inlineStr" r="F38" s="2">
        <is>
          <t xml:space="preserve">https://bomann-2693.rask17.raskesider.no/tegneprogrammet/wp-content/uploads/2018/01/Uttrekkbar-tråhylle-4.jpg</t>
        </is>
        <f>HYPERLINK("https://bomann-2693.rask17.raskesider.no/tegneprogrammet/wp-content/uploads/2018/01/Uttrekkbar-tråhylle-4.jpg","https://bomann-2693.rask17.raskesider.no/tegneprogrammet/wp-content/uploads/2018/01/Uttrekkbar-tråhylle-4.jpg")</f>
      </c>
    </row>
    <row r="39">
      <c r="A39" s="65">
        <v>503114303</v>
      </c>
      <c t="inlineStr" r="B39">
        <is>
          <t xml:space="preserve">Ståltopp 43 cm, HVIT</t>
        </is>
      </c>
      <c t="inlineStr" r="C39">
        <is>
          <t xml:space="preserve">Kurvstativ, 50 cm dybde</t>
        </is>
      </c>
      <c r="D39" s="66">
        <v>182.19</v>
      </c>
      <c t="inlineStr" r="E39" s="2">
        <is>
          <t xml:space="preserve">https://bomann-2693.rask17.raskesider.no/tegneprogrammet/wp-content/uploads/2019/10/STÅLTOPP-9-150x150.png</t>
        </is>
        <f>HYPERLINK("https://bomann-2693.rask17.raskesider.no/tegneprogrammet/wp-content/uploads/2019/10/STÅLTOPP-9-150x150.png","https://bomann-2693.rask17.raskesider.no/tegneprogrammet/wp-content/uploads/2019/10/STÅLTOPP-9-150x150.png")</f>
      </c>
      <c t="inlineStr" r="F39" s="2">
        <is>
          <t xml:space="preserve">https://bomann-2693.rask17.raskesider.no/tegneprogrammet/wp-content/uploads/2019/10/STÅLTOPP-3.png</t>
        </is>
        <f>HYPERLINK("https://bomann-2693.rask17.raskesider.no/tegneprogrammet/wp-content/uploads/2019/10/STÅLTOPP-3.png","https://bomann-2693.rask17.raskesider.no/tegneprogrammet/wp-content/uploads/2019/10/STÅLTOPP-3.png")</f>
      </c>
    </row>
    <row r="40">
      <c r="A40" s="65">
        <v>503115301</v>
      </c>
      <c t="inlineStr" r="B40">
        <is>
          <t xml:space="preserve">Kurv h:15 cm, 33 cm, HVIT</t>
        </is>
      </c>
      <c t="inlineStr" r="C40">
        <is>
          <t xml:space="preserve">Kurvstativ, 50 cm dybde</t>
        </is>
      </c>
      <c r="D40" s="66">
        <v>99.10</v>
      </c>
      <c t="inlineStr" r="E40" s="2">
        <is>
          <t xml:space="preserve">https://bomann-2693.rask17.raskesider.no/tegneprogrammet/wp-content/uploads/2018/02/Kurv_-4.jpg</t>
        </is>
        <f>HYPERLINK("https://bomann-2693.rask17.raskesider.no/tegneprogrammet/wp-content/uploads/2018/02/Kurv_-4.jpg","https://bomann-2693.rask17.raskesider.no/tegneprogrammet/wp-content/uploads/2018/02/Kurv_-4.jpg")</f>
      </c>
    </row>
    <row r="41">
      <c r="A41" s="65">
        <v>503115303</v>
      </c>
      <c t="inlineStr" r="B41">
        <is>
          <t xml:space="preserve">Ståltopp 53 cm, HVIT</t>
        </is>
      </c>
      <c t="inlineStr" r="C41">
        <is>
          <t xml:space="preserve">Kurvstativ, 50 cm dybde</t>
        </is>
      </c>
      <c r="D41" s="66">
        <v>188.95</v>
      </c>
      <c t="inlineStr" r="E41" s="2">
        <is>
          <t xml:space="preserve">https://bomann-2693.rask17.raskesider.no/tegneprogrammet/wp-content/uploads/2019/10/STÅLTOPP-10-150x150.png</t>
        </is>
        <f>HYPERLINK("https://bomann-2693.rask17.raskesider.no/tegneprogrammet/wp-content/uploads/2019/10/STÅLTOPP-10-150x150.png","https://bomann-2693.rask17.raskesider.no/tegneprogrammet/wp-content/uploads/2019/10/STÅLTOPP-10-150x150.png")</f>
      </c>
      <c t="inlineStr" r="F41" s="2">
        <is>
          <t xml:space="preserve">https://bomann-2693.rask17.raskesider.no/tegneprogrammet/wp-content/uploads/2019/10/STÅLTOPP-5.png</t>
        </is>
        <f>HYPERLINK("https://bomann-2693.rask17.raskesider.no/tegneprogrammet/wp-content/uploads/2019/10/STÅLTOPP-5.png","https://bomann-2693.rask17.raskesider.no/tegneprogrammet/wp-content/uploads/2019/10/STÅLTOPP-5.png")</f>
      </c>
    </row>
    <row r="42">
      <c r="A42" s="65">
        <v>503117303</v>
      </c>
      <c t="inlineStr" r="B42">
        <is>
          <t xml:space="preserve">Ståltopp 73 cm, HVIT</t>
        </is>
      </c>
      <c t="inlineStr" r="C42">
        <is>
          <t xml:space="preserve">Kurvstativ, 50 cm dybde</t>
        </is>
      </c>
      <c r="D42" s="66">
        <v>238.19</v>
      </c>
      <c t="inlineStr" r="E42" s="2">
        <is>
          <t xml:space="preserve">https://bomann-2693.rask17.raskesider.no/tegneprogrammet/wp-content/uploads/2019/10/STÅLTOPP-11-150x150.png</t>
        </is>
        <f>HYPERLINK("https://bomann-2693.rask17.raskesider.no/tegneprogrammet/wp-content/uploads/2019/10/STÅLTOPP-11-150x150.png","https://bomann-2693.rask17.raskesider.no/tegneprogrammet/wp-content/uploads/2019/10/STÅLTOPP-11-150x150.png")</f>
      </c>
      <c t="inlineStr" r="F42" s="2">
        <is>
          <t xml:space="preserve">https://bomann-2693.rask17.raskesider.no/tegneprogrammet/wp-content/uploads/2019/10/STÅLTOPP-7.png</t>
        </is>
        <f>HYPERLINK("https://bomann-2693.rask17.raskesider.no/tegneprogrammet/wp-content/uploads/2019/10/STÅLTOPP-7.png","https://bomann-2693.rask17.raskesider.no/tegneprogrammet/wp-content/uploads/2019/10/STÅLTOPP-7.png")</f>
      </c>
    </row>
    <row r="43">
      <c r="A43" s="65">
        <v>504110001</v>
      </c>
      <c t="inlineStr" r="B43">
        <is>
          <t xml:space="preserve">Kurvdeler Roller</t>
        </is>
      </c>
      <c t="inlineStr" r="C43">
        <is>
          <t xml:space="preserve">Tilbehør kurvstativ</t>
        </is>
      </c>
      <c r="D43" s="66">
        <v>74.44</v>
      </c>
      <c t="inlineStr" r="E43" s="2">
        <is>
          <t xml:space="preserve">https://bomann-2693.rask17.raskesider.no/tegneprogrammet/wp-content/uploads/2018/01/kurvdeler_roller_-1-150x150.jpg</t>
        </is>
        <f>HYPERLINK("https://bomann-2693.rask17.raskesider.no/tegneprogrammet/wp-content/uploads/2018/01/kurvdeler_roller_-1-150x150.jpg","https://bomann-2693.rask17.raskesider.no/tegneprogrammet/wp-content/uploads/2018/01/kurvdeler_roller_-1-150x150.jpg")</f>
      </c>
      <c t="inlineStr" r="F43" s="2">
        <is>
          <t xml:space="preserve">https://bomann-2693.rask17.raskesider.no/tegneprogrammet/wp-content/uploads/2018/01/kurvdeler_roller-2.jpg</t>
        </is>
        <f>HYPERLINK("https://bomann-2693.rask17.raskesider.no/tegneprogrammet/wp-content/uploads/2018/01/kurvdeler_roller-2.jpg","https://bomann-2693.rask17.raskesider.no/tegneprogrammet/wp-content/uploads/2018/01/kurvdeler_roller-2.jpg")</f>
      </c>
    </row>
    <row r="44">
      <c r="A44" s="65">
        <v>504110002</v>
      </c>
      <c t="inlineStr" r="B44">
        <is>
          <t xml:space="preserve">Stativføtter, HVIT</t>
        </is>
      </c>
      <c t="inlineStr" r="C44">
        <is>
          <t xml:space="preserve">Tilbehør kurvstativ</t>
        </is>
      </c>
      <c r="D44" s="66">
        <v>26.38</v>
      </c>
      <c t="inlineStr" r="E44" s="2">
        <is>
          <t xml:space="preserve">https://bomann-2693.rask17.raskesider.no/tegneprogrammet/wp-content/uploads/2019/10/Stativføtter-150x89.png</t>
        </is>
        <f>HYPERLINK("https://bomann-2693.rask17.raskesider.no/tegneprogrammet/wp-content/uploads/2019/10/Stativføtter-150x89.png","https://bomann-2693.rask17.raskesider.no/tegneprogrammet/wp-content/uploads/2019/10/Stativføtter-150x89.png")</f>
      </c>
      <c t="inlineStr" r="F44" s="2">
        <is>
          <t xml:space="preserve">https://bomann-2693.rask17.raskesider.no/tegneprogrammet/wp-content/uploads/2019/10/Stativføtter-1.png</t>
        </is>
        <f>HYPERLINK("https://bomann-2693.rask17.raskesider.no/tegneprogrammet/wp-content/uploads/2019/10/Stativføtter-1.png","https://bomann-2693.rask17.raskesider.no/tegneprogrammet/wp-content/uploads/2019/10/Stativføtter-1.png")</f>
      </c>
    </row>
    <row r="45">
      <c r="A45" s="65">
        <v>504110003</v>
      </c>
      <c t="inlineStr" r="B45">
        <is>
          <t xml:space="preserve">Stativklips, HVIT</t>
        </is>
      </c>
      <c t="inlineStr" r="C45">
        <is>
          <t xml:space="preserve">Tilbehør kurvstativ</t>
        </is>
      </c>
      <c r="D45" s="66">
        <v>29.33</v>
      </c>
      <c t="inlineStr" r="E45" s="2">
        <is>
          <t xml:space="preserve">https://bomann-2693.rask17.raskesider.no/tegneprogrammet/wp-content/uploads/2019/10/Stativklips-150x146.png</t>
        </is>
        <f>HYPERLINK("https://bomann-2693.rask17.raskesider.no/tegneprogrammet/wp-content/uploads/2019/10/Stativklips-150x146.png","https://bomann-2693.rask17.raskesider.no/tegneprogrammet/wp-content/uploads/2019/10/Stativklips-150x146.png")</f>
      </c>
      <c t="inlineStr" r="F45" s="2">
        <is>
          <t xml:space="preserve">https://bomann-2693.rask17.raskesider.no/tegneprogrammet/wp-content/uploads/2019/10/Stativklips-1.png</t>
        </is>
        <f>HYPERLINK("https://bomann-2693.rask17.raskesider.no/tegneprogrammet/wp-content/uploads/2019/10/Stativklips-1.png","https://bomann-2693.rask17.raskesider.no/tegneprogrammet/wp-content/uploads/2019/10/Stativklips-1.png")</f>
      </c>
    </row>
    <row r="46">
      <c r="A46" s="65">
        <v>504110004</v>
      </c>
      <c t="inlineStr" r="B46">
        <is>
          <t xml:space="preserve">Hjulsett kurvstativ</t>
        </is>
      </c>
      <c t="inlineStr" r="C46">
        <is>
          <t xml:space="preserve">Tilbehør kurvstativ</t>
        </is>
      </c>
      <c r="D46" s="66">
        <v>130.15</v>
      </c>
      <c t="inlineStr" r="E46" s="2">
        <is>
          <t xml:space="preserve">https://bomann-2693.rask17.raskesider.no/tegneprogrammet/wp-content/uploads/2019/10/Hjulsett.png</t>
        </is>
        <f>HYPERLINK("https://bomann-2693.rask17.raskesider.no/tegneprogrammet/wp-content/uploads/2019/10/Hjulsett.png","https://bomann-2693.rask17.raskesider.no/tegneprogrammet/wp-content/uploads/2019/10/Hjulsett.png")</f>
      </c>
      <c t="inlineStr" r="F46" s="2">
        <is>
          <t xml:space="preserve">https://bomann-2693.rask17.raskesider.no/tegneprogrammet/wp-content/uploads/2019/10/Hjulsett-1.png</t>
        </is>
        <f>HYPERLINK("https://bomann-2693.rask17.raskesider.no/tegneprogrammet/wp-content/uploads/2019/10/Hjulsett-1.png","https://bomann-2693.rask17.raskesider.no/tegneprogrammet/wp-content/uploads/2019/10/Hjulsett-1.png")</f>
      </c>
    </row>
    <row r="47">
      <c r="A47" s="65">
        <v>504110005</v>
      </c>
      <c t="inlineStr" r="B47">
        <is>
          <t xml:space="preserve">Skoholder standardstativ</t>
        </is>
      </c>
      <c t="inlineStr" r="C47">
        <is>
          <t xml:space="preserve">Tilbehør kurvstativ</t>
        </is>
      </c>
      <c r="D47" s="66">
        <v>75.02</v>
      </c>
      <c t="inlineStr" r="E47" s="2">
        <is>
          <t xml:space="preserve">https://bomann-2693.rask17.raskesider.no/tegneprogrammet/wp-content/uploads/2019/10/skoholder.png</t>
        </is>
        <f>HYPERLINK("https://bomann-2693.rask17.raskesider.no/tegneprogrammet/wp-content/uploads/2019/10/skoholder.png","https://bomann-2693.rask17.raskesider.no/tegneprogrammet/wp-content/uploads/2019/10/skoholder.png")</f>
      </c>
      <c t="inlineStr" r="F47" s="2">
        <is>
          <t xml:space="preserve">https://bomann-2693.rask17.raskesider.no/tegneprogrammet/wp-content/uploads/2019/10/skoholder-1.png</t>
        </is>
        <f>HYPERLINK("https://bomann-2693.rask17.raskesider.no/tegneprogrammet/wp-content/uploads/2019/10/skoholder-1.png","https://bomann-2693.rask17.raskesider.no/tegneprogrammet/wp-content/uploads/2019/10/skoholder-1.png")</f>
      </c>
    </row>
    <row r="48">
      <c r="A48" s="65">
        <v>504110006</v>
      </c>
      <c t="inlineStr" r="B48">
        <is>
          <t xml:space="preserve">Skjøtebeslag for melaminhylle</t>
        </is>
      </c>
      <c t="inlineStr" r="C48">
        <is>
          <t xml:space="preserve">Tilbehør kurvstativ</t>
        </is>
      </c>
      <c r="D48" s="66">
        <v>46.90</v>
      </c>
      <c t="inlineStr" r="E48" s="2">
        <is>
          <t xml:space="preserve">https://bomann-2693.rask17.raskesider.no/tegneprogrammet/wp-content/uploads/2019/10/Skjøtebeslag-for-hylle.png</t>
        </is>
        <f>HYPERLINK("https://bomann-2693.rask17.raskesider.no/tegneprogrammet/wp-content/uploads/2019/10/Skjøtebeslag-for-hylle.png","https://bomann-2693.rask17.raskesider.no/tegneprogrammet/wp-content/uploads/2019/10/Skjøtebeslag-for-hylle.png")</f>
      </c>
      <c t="inlineStr" r="F48" s="2">
        <is>
          <t xml:space="preserve">https://bomann-2693.rask17.raskesider.no/tegneprogrammet/wp-content/uploads/2019/10/Skjøtebeslag-for-hylle-1.png</t>
        </is>
        <f>HYPERLINK("https://bomann-2693.rask17.raskesider.no/tegneprogrammet/wp-content/uploads/2019/10/Skjøtebeslag-for-hylle-1.png","https://bomann-2693.rask17.raskesider.no/tegneprogrammet/wp-content/uploads/2019/10/Skjøtebeslag-for-hylle-1.png")</f>
      </c>
    </row>
    <row r="49">
      <c r="A49" s="65">
        <v>504110007</v>
      </c>
      <c t="inlineStr" r="B49">
        <is>
          <t xml:space="preserve">Slips/ belteholder</t>
        </is>
      </c>
      <c t="inlineStr" r="C49">
        <is>
          <t xml:space="preserve">Tilbehør kurvstativ</t>
        </is>
      </c>
      <c r="D49" s="66">
        <v>66.26</v>
      </c>
      <c t="inlineStr" r="E49" s="2">
        <is>
          <t xml:space="preserve">https://bomann-2693.rask17.raskesider.no/tegneprogrammet/wp-content/uploads/2019/10/slips-150x60.png</t>
        </is>
        <f>HYPERLINK("https://bomann-2693.rask17.raskesider.no/tegneprogrammet/wp-content/uploads/2019/10/slips-150x60.png","https://bomann-2693.rask17.raskesider.no/tegneprogrammet/wp-content/uploads/2019/10/slips-150x60.png")</f>
      </c>
      <c t="inlineStr" r="F49" s="2">
        <is>
          <t xml:space="preserve">https://bomann-2693.rask17.raskesider.no/tegneprogrammet/wp-content/uploads/2019/10/slips-1.png</t>
        </is>
        <f>HYPERLINK("https://bomann-2693.rask17.raskesider.no/tegneprogrammet/wp-content/uploads/2019/10/slips-1.png","https://bomann-2693.rask17.raskesider.no/tegneprogrammet/wp-content/uploads/2019/10/slips-1.png")</f>
      </c>
    </row>
    <row r="50">
      <c r="A50" s="65">
        <v>504113302</v>
      </c>
      <c t="inlineStr" r="B50">
        <is>
          <t xml:space="preserve">Bindestag – 2 sett 33 cm, HVIT</t>
        </is>
      </c>
      <c t="inlineStr" r="C50">
        <is>
          <t xml:space="preserve">Tilbehør kurvstativ</t>
        </is>
      </c>
      <c r="D50" s="66">
        <v>43.60</v>
      </c>
      <c t="inlineStr" r="E50" s="2">
        <is>
          <t xml:space="preserve">https://bomann-2693.rask17.raskesider.no/tegneprogrammet/wp-content/uploads/2019/10/Bindestag2-150x106.png</t>
        </is>
        <f>HYPERLINK("https://bomann-2693.rask17.raskesider.no/tegneprogrammet/wp-content/uploads/2019/10/Bindestag2-150x106.png","https://bomann-2693.rask17.raskesider.no/tegneprogrammet/wp-content/uploads/2019/10/Bindestag2-150x106.png")</f>
      </c>
      <c t="inlineStr" r="F50" s="2">
        <is>
          <t xml:space="preserve">https://bomann-2693.rask17.raskesider.no/tegneprogrammet/wp-content/uploads/2019/10/Bindestag2-1.png</t>
        </is>
        <f>HYPERLINK("https://bomann-2693.rask17.raskesider.no/tegneprogrammet/wp-content/uploads/2019/10/Bindestag2-1.png","https://bomann-2693.rask17.raskesider.no/tegneprogrammet/wp-content/uploads/2019/10/Bindestag2-1.png")</f>
      </c>
    </row>
    <row r="51">
      <c r="A51" s="65">
        <v>504113304</v>
      </c>
      <c t="inlineStr" r="B51">
        <is>
          <t xml:space="preserve">Bindestag – 4-sett 33 cm, HVIT</t>
        </is>
      </c>
      <c t="inlineStr" r="C51">
        <is>
          <t xml:space="preserve">Tilbehør kurvstativ</t>
        </is>
      </c>
      <c r="D51" s="66">
        <v>82.52</v>
      </c>
      <c t="inlineStr" r="E51" s="2">
        <is>
          <t xml:space="preserve">https://bomann-2693.rask17.raskesider.no/tegneprogrammet/wp-content/uploads/2019/10/Bindestag4-150x150.png</t>
        </is>
        <f>HYPERLINK("https://bomann-2693.rask17.raskesider.no/tegneprogrammet/wp-content/uploads/2019/10/Bindestag4-150x150.png","https://bomann-2693.rask17.raskesider.no/tegneprogrammet/wp-content/uploads/2019/10/Bindestag4-150x150.png")</f>
      </c>
      <c t="inlineStr" r="F51" s="2">
        <is>
          <t xml:space="preserve">https://bomann-2693.rask17.raskesider.no/tegneprogrammet/wp-content/uploads/2019/10/Bindestag4-1.png</t>
        </is>
        <f>HYPERLINK("https://bomann-2693.rask17.raskesider.no/tegneprogrammet/wp-content/uploads/2019/10/Bindestag4-1.png","https://bomann-2693.rask17.raskesider.no/tegneprogrammet/wp-content/uploads/2019/10/Bindestag4-1.png")</f>
      </c>
    </row>
    <row r="52">
      <c r="A52" s="65">
        <v>504114302</v>
      </c>
      <c t="inlineStr" r="B52">
        <is>
          <t xml:space="preserve">Bindestag – 2 sett 43 cm, HVIT</t>
        </is>
      </c>
      <c t="inlineStr" r="C52">
        <is>
          <t xml:space="preserve">Tilbehør kurvstativ</t>
        </is>
      </c>
      <c r="D52" s="66">
        <v>45.98</v>
      </c>
      <c t="inlineStr" r="E52" s="2">
        <is>
          <t xml:space="preserve">https://bomann-2693.rask17.raskesider.no/tegneprogrammet/wp-content/uploads/2019/10/Bindestag2-2-150x106.png</t>
        </is>
        <f>HYPERLINK("https://bomann-2693.rask17.raskesider.no/tegneprogrammet/wp-content/uploads/2019/10/Bindestag2-2-150x106.png","https://bomann-2693.rask17.raskesider.no/tegneprogrammet/wp-content/uploads/2019/10/Bindestag2-2-150x106.png")</f>
      </c>
      <c t="inlineStr" r="F52" s="2">
        <is>
          <t xml:space="preserve">https://bomann-2693.rask17.raskesider.no/tegneprogrammet/wp-content/uploads/2019/10/Bindestag2-3.png</t>
        </is>
        <f>HYPERLINK("https://bomann-2693.rask17.raskesider.no/tegneprogrammet/wp-content/uploads/2019/10/Bindestag2-3.png","https://bomann-2693.rask17.raskesider.no/tegneprogrammet/wp-content/uploads/2019/10/Bindestag2-3.png")</f>
      </c>
    </row>
    <row r="53">
      <c r="A53" s="65">
        <v>504114304</v>
      </c>
      <c t="inlineStr" r="B53">
        <is>
          <t xml:space="preserve">Bindestag – 4-sett 43 cm, HVIT</t>
        </is>
      </c>
      <c t="inlineStr" r="C53">
        <is>
          <t xml:space="preserve">Tilbehør kurvstativ</t>
        </is>
      </c>
      <c r="D53" s="66">
        <v>86.30</v>
      </c>
      <c t="inlineStr" r="E53" s="2">
        <is>
          <t xml:space="preserve">https://bomann-2693.rask17.raskesider.no/tegneprogrammet/wp-content/uploads/2019/10/Bindestag4-2-150x150.png</t>
        </is>
        <f>HYPERLINK("https://bomann-2693.rask17.raskesider.no/tegneprogrammet/wp-content/uploads/2019/10/Bindestag4-2-150x150.png","https://bomann-2693.rask17.raskesider.no/tegneprogrammet/wp-content/uploads/2019/10/Bindestag4-2-150x150.png")</f>
      </c>
      <c t="inlineStr" r="F53" s="2">
        <is>
          <t xml:space="preserve">https://bomann-2693.rask17.raskesider.no/tegneprogrammet/wp-content/uploads/2019/10/Bindestag4-3.png</t>
        </is>
        <f>HYPERLINK("https://bomann-2693.rask17.raskesider.no/tegneprogrammet/wp-content/uploads/2019/10/Bindestag4-3.png","https://bomann-2693.rask17.raskesider.no/tegneprogrammet/wp-content/uploads/2019/10/Bindestag4-3.png")</f>
      </c>
    </row>
    <row r="54">
      <c r="A54" s="65">
        <v>504115302</v>
      </c>
      <c t="inlineStr" r="B54">
        <is>
          <t xml:space="preserve">Bindestag – 2 sett 53 cm, HVIT</t>
        </is>
      </c>
      <c t="inlineStr" r="C54">
        <is>
          <t xml:space="preserve">Tilbehør kurvstativ</t>
        </is>
      </c>
      <c r="D54" s="66">
        <v>46.90</v>
      </c>
      <c t="inlineStr" r="E54" s="2">
        <is>
          <t xml:space="preserve">https://bomann-2693.rask17.raskesider.no/tegneprogrammet/wp-content/uploads/2019/10/Bindestag2-4-150x106.png</t>
        </is>
        <f>HYPERLINK("https://bomann-2693.rask17.raskesider.no/tegneprogrammet/wp-content/uploads/2019/10/Bindestag2-4-150x106.png","https://bomann-2693.rask17.raskesider.no/tegneprogrammet/wp-content/uploads/2019/10/Bindestag2-4-150x106.png")</f>
      </c>
      <c t="inlineStr" r="F54" s="2">
        <is>
          <t xml:space="preserve">https://bomann-2693.rask17.raskesider.no/tegneprogrammet/wp-content/uploads/2019/10/Bindestag2-5.png</t>
        </is>
        <f>HYPERLINK("https://bomann-2693.rask17.raskesider.no/tegneprogrammet/wp-content/uploads/2019/10/Bindestag2-5.png","https://bomann-2693.rask17.raskesider.no/tegneprogrammet/wp-content/uploads/2019/10/Bindestag2-5.png")</f>
      </c>
    </row>
    <row r="55">
      <c r="A55" s="65">
        <v>504115304</v>
      </c>
      <c t="inlineStr" r="B55">
        <is>
          <t xml:space="preserve">Bindestag – 4-sett 53 cm, HVIT</t>
        </is>
      </c>
      <c t="inlineStr" r="C55">
        <is>
          <t xml:space="preserve">Tilbehør kurvstativ</t>
        </is>
      </c>
      <c r="D55" s="66">
        <v>88.53</v>
      </c>
      <c t="inlineStr" r="E55" s="2">
        <is>
          <t xml:space="preserve">https://bomann-2693.rask17.raskesider.no/tegneprogrammet/wp-content/uploads/2019/10/Bindestag4-6-150x150.png</t>
        </is>
        <f>HYPERLINK("https://bomann-2693.rask17.raskesider.no/tegneprogrammet/wp-content/uploads/2019/10/Bindestag4-6-150x150.png","https://bomann-2693.rask17.raskesider.no/tegneprogrammet/wp-content/uploads/2019/10/Bindestag4-6-150x150.png")</f>
      </c>
      <c t="inlineStr" r="F55" s="2">
        <is>
          <t xml:space="preserve">https://bomann-2693.rask17.raskesider.no/tegneprogrammet/wp-content/uploads/2019/10/Bindestag4-7.png</t>
        </is>
        <f>HYPERLINK("https://bomann-2693.rask17.raskesider.no/tegneprogrammet/wp-content/uploads/2019/10/Bindestag4-7.png","https://bomann-2693.rask17.raskesider.no/tegneprogrammet/wp-content/uploads/2019/10/Bindestag4-7.png")</f>
      </c>
    </row>
    <row r="56">
      <c r="A56" s="65">
        <v>504117302</v>
      </c>
      <c t="inlineStr" r="B56">
        <is>
          <t xml:space="preserve">Bindestag – 2-sett 73 cm, HVIT</t>
        </is>
      </c>
      <c t="inlineStr" r="C56">
        <is>
          <t xml:space="preserve">Tilbehør kurvstativ</t>
        </is>
      </c>
      <c r="D56" s="66">
        <v>49.23</v>
      </c>
      <c t="inlineStr" r="E56" s="2">
        <is>
          <t xml:space="preserve">https://bomann-2693.rask17.raskesider.no/tegneprogrammet/wp-content/uploads/2019/10/Bindestag2-6-150x106.png</t>
        </is>
        <f>HYPERLINK("https://bomann-2693.rask17.raskesider.no/tegneprogrammet/wp-content/uploads/2019/10/Bindestag2-6-150x106.png","https://bomann-2693.rask17.raskesider.no/tegneprogrammet/wp-content/uploads/2019/10/Bindestag2-6-150x106.png")</f>
      </c>
      <c t="inlineStr" r="F56" s="2">
        <is>
          <t xml:space="preserve">https://bomann-2693.rask17.raskesider.no/tegneprogrammet/wp-content/uploads/2019/10/Bindestag2-7.png</t>
        </is>
        <f>HYPERLINK("https://bomann-2693.rask17.raskesider.no/tegneprogrammet/wp-content/uploads/2019/10/Bindestag2-7.png","https://bomann-2693.rask17.raskesider.no/tegneprogrammet/wp-content/uploads/2019/10/Bindestag2-7.png")</f>
      </c>
    </row>
    <row r="57">
      <c r="A57" s="65">
        <v>504117304</v>
      </c>
      <c t="inlineStr" r="B57">
        <is>
          <t xml:space="preserve">Bindestag – 4-sett 73 cm, HVIT</t>
        </is>
      </c>
      <c t="inlineStr" r="C57">
        <is>
          <t xml:space="preserve">Tilbehør kurvstativ</t>
        </is>
      </c>
      <c r="D57" s="66">
        <v>93.80</v>
      </c>
      <c t="inlineStr" r="E57" s="2">
        <is>
          <t xml:space="preserve">https://bomann-2693.rask17.raskesider.no/tegneprogrammet/wp-content/uploads/2019/10/Bindestag4-4-150x150.png</t>
        </is>
        <f>HYPERLINK("https://bomann-2693.rask17.raskesider.no/tegneprogrammet/wp-content/uploads/2019/10/Bindestag4-4-150x150.png","https://bomann-2693.rask17.raskesider.no/tegneprogrammet/wp-content/uploads/2019/10/Bindestag4-4-150x150.png")</f>
      </c>
      <c t="inlineStr" r="F57" s="2">
        <is>
          <t xml:space="preserve">https://bomann-2693.rask17.raskesider.no/tegneprogrammet/wp-content/uploads/2019/10/Bindestag4-5.png</t>
        </is>
        <f>HYPERLINK("https://bomann-2693.rask17.raskesider.no/tegneprogrammet/wp-content/uploads/2019/10/Bindestag4-5.png","https://bomann-2693.rask17.raskesider.no/tegneprogrammet/wp-content/uploads/2019/10/Bindestag4-5.png")</f>
      </c>
    </row>
    <row r="58">
      <c r="A58" s="65">
        <v>505120001</v>
      </c>
      <c t="inlineStr" r="B58">
        <is>
          <t xml:space="preserve">Mellomvegg</t>
        </is>
      </c>
      <c t="inlineStr" r="C58">
        <is>
          <t xml:space="preserve">Møbelinnredning</t>
        </is>
      </c>
      <c r="D58" s="66">
        <v>331.20</v>
      </c>
      <c t="inlineStr" r="E58" s="2">
        <is>
          <t xml:space="preserve">https://bomann-2693.rask17.raskesider.no/tegneprogrammet/wp-content/uploads/2018/01/mellomvegg-150x150.jpg</t>
        </is>
        <f>HYPERLINK("https://bomann-2693.rask17.raskesider.no/tegneprogrammet/wp-content/uploads/2018/01/mellomvegg-150x150.jpg","https://bomann-2693.rask17.raskesider.no/tegneprogrammet/wp-content/uploads/2018/01/mellomvegg-150x150.jpg")</f>
      </c>
      <c t="inlineStr" r="F58" s="2">
        <is>
          <t xml:space="preserve">https://bomann-2693.rask17.raskesider.no/tegneprogrammet/wp-content/uploads/2018/01/mellomvegg-1.jpg</t>
        </is>
        <f>HYPERLINK("https://bomann-2693.rask17.raskesider.no/tegneprogrammet/wp-content/uploads/2018/01/mellomvegg-1.jpg","https://bomann-2693.rask17.raskesider.no/tegneprogrammet/wp-content/uploads/2018/01/mellomvegg-1.jpg")</f>
      </c>
    </row>
    <row r="59">
      <c r="A59" s="65">
        <v>505121801</v>
      </c>
      <c t="inlineStr" r="B59">
        <is>
          <t xml:space="preserve">Topphylle 180 cm (tilpasses av kunden)</t>
        </is>
      </c>
      <c t="inlineStr" r="C59">
        <is>
          <t xml:space="preserve">Møbelinnredning</t>
        </is>
      </c>
      <c r="D59" s="66">
        <v>261.46</v>
      </c>
      <c t="inlineStr" r="E59" s="2">
        <is>
          <t xml:space="preserve">https://bomann-2693.rask17.raskesider.no/tegneprogrammet/wp-content/uploads/2018/01/Topphylle-150x150.jpg</t>
        </is>
        <f>HYPERLINK("https://bomann-2693.rask17.raskesider.no/tegneprogrammet/wp-content/uploads/2018/01/Topphylle-150x150.jpg","https://bomann-2693.rask17.raskesider.no/tegneprogrammet/wp-content/uploads/2018/01/Topphylle-150x150.jpg")</f>
      </c>
      <c t="inlineStr" r="F59" s="2">
        <is>
          <t xml:space="preserve">https://bomann-2693.rask17.raskesider.no/tegneprogrammet/wp-content/uploads/2018/01/Topphylle-1.jpg</t>
        </is>
        <f>HYPERLINK("https://bomann-2693.rask17.raskesider.no/tegneprogrammet/wp-content/uploads/2018/01/Topphylle-1.jpg","https://bomann-2693.rask17.raskesider.no/tegneprogrammet/wp-content/uploads/2018/01/Topphylle-1.jpg")</f>
      </c>
    </row>
    <row r="60">
      <c r="A60" s="65">
        <v>505122501</v>
      </c>
      <c t="inlineStr" r="B60">
        <is>
          <t xml:space="preserve">Topphylle 250 cm (tilpasses av kunden)</t>
        </is>
      </c>
      <c t="inlineStr" r="C60">
        <is>
          <t xml:space="preserve">Møbelinnredning</t>
        </is>
      </c>
      <c r="D60" s="66">
        <v>346.45</v>
      </c>
      <c t="inlineStr" r="E60" s="2">
        <is>
          <t xml:space="preserve">https://bomann-2693.rask17.raskesider.no/tegneprogrammet/wp-content/uploads/2018/01/Topphylle-2-150x150.jpg</t>
        </is>
        <f>HYPERLINK("https://bomann-2693.rask17.raskesider.no/tegneprogrammet/wp-content/uploads/2018/01/Topphylle-2-150x150.jpg","https://bomann-2693.rask17.raskesider.no/tegneprogrammet/wp-content/uploads/2018/01/Topphylle-2-150x150.jpg")</f>
      </c>
      <c t="inlineStr" r="F60" s="2">
        <is>
          <t xml:space="preserve">https://bomann-2693.rask17.raskesider.no/tegneprogrammet/wp-content/uploads/2018/01/Topphylle-3.jpg</t>
        </is>
        <f>HYPERLINK("https://bomann-2693.rask17.raskesider.no/tegneprogrammet/wp-content/uploads/2018/01/Topphylle-3.jpg","https://bomann-2693.rask17.raskesider.no/tegneprogrammet/wp-content/uploads/2018/01/Topphylle-3.jpg")</f>
      </c>
    </row>
    <row r="61">
      <c r="A61" s="65">
        <v>505123001</v>
      </c>
      <c t="inlineStr" r="B61">
        <is>
          <t xml:space="preserve">Topphylle 300 cm (tilpasses av kunden)</t>
        </is>
      </c>
      <c t="inlineStr" r="C61">
        <is>
          <t xml:space="preserve">Møbelinnredning</t>
        </is>
      </c>
      <c r="D61" s="66">
        <v>431.49</v>
      </c>
      <c t="inlineStr" r="E61" s="2">
        <is>
          <t xml:space="preserve">https://bomann-2693.rask17.raskesider.no/tegneprogrammet/wp-content/uploads/2018/01/Topphylle-4-150x150.jpg</t>
        </is>
        <f>HYPERLINK("https://bomann-2693.rask17.raskesider.no/tegneprogrammet/wp-content/uploads/2018/01/Topphylle-4-150x150.jpg","https://bomann-2693.rask17.raskesider.no/tegneprogrammet/wp-content/uploads/2018/01/Topphylle-4-150x150.jpg")</f>
      </c>
      <c t="inlineStr" r="F61" s="2">
        <is>
          <t xml:space="preserve">https://bomann-2693.rask17.raskesider.no/tegneprogrammet/wp-content/uploads/2018/01/Topphylle-5.jpg</t>
        </is>
        <f>HYPERLINK("https://bomann-2693.rask17.raskesider.no/tegneprogrammet/wp-content/uploads/2018/01/Topphylle-5.jpg","https://bomann-2693.rask17.raskesider.no/tegneprogrammet/wp-content/uploads/2018/01/Topphylle-5.jpg")</f>
      </c>
    </row>
    <row r="62">
      <c r="A62" s="65">
        <v>505124301</v>
      </c>
      <c t="inlineStr" r="B62">
        <is>
          <t xml:space="preserve">Vanlig hylle 43 cm</t>
        </is>
      </c>
      <c t="inlineStr" r="C62">
        <is>
          <t xml:space="preserve">Møbelinnredning</t>
        </is>
      </c>
      <c r="D62" s="66">
        <v>89.10</v>
      </c>
      <c t="inlineStr" r="E62" s="2">
        <is>
          <t xml:space="preserve">https://bomann-2693.rask17.raskesider.no/tegneprogrammet/wp-content/uploads/2018/01/Hylle_-150x150.jpg</t>
        </is>
        <f>HYPERLINK("https://bomann-2693.rask17.raskesider.no/tegneprogrammet/wp-content/uploads/2018/01/Hylle_-150x150.jpg","https://bomann-2693.rask17.raskesider.no/tegneprogrammet/wp-content/uploads/2018/01/Hylle_-150x150.jpg")</f>
      </c>
      <c t="inlineStr" r="F62" s="2">
        <is>
          <t xml:space="preserve">https://bomann-2693.rask17.raskesider.no/tegneprogrammet/wp-content/uploads/2018/01/Hylle.jpg</t>
        </is>
        <f>HYPERLINK("https://bomann-2693.rask17.raskesider.no/tegneprogrammet/wp-content/uploads/2018/01/Hylle.jpg","https://bomann-2693.rask17.raskesider.no/tegneprogrammet/wp-content/uploads/2018/01/Hylle.jpg")</f>
      </c>
    </row>
    <row r="63">
      <c r="A63" s="65">
        <v>505125301</v>
      </c>
      <c t="inlineStr" r="B63">
        <is>
          <t xml:space="preserve">Vanlig hylle 53 cm</t>
        </is>
      </c>
      <c t="inlineStr" r="C63">
        <is>
          <t xml:space="preserve">Møbelinnredning</t>
        </is>
      </c>
      <c r="D63" s="66">
        <v>106.68</v>
      </c>
      <c t="inlineStr" r="E63" s="2">
        <is>
          <t xml:space="preserve">https://bomann-2693.rask17.raskesider.no/tegneprogrammet/wp-content/uploads/2018/01/Hylle_-2-150x150.jpg</t>
        </is>
        <f>HYPERLINK("https://bomann-2693.rask17.raskesider.no/tegneprogrammet/wp-content/uploads/2018/01/Hylle_-2-150x150.jpg","https://bomann-2693.rask17.raskesider.no/tegneprogrammet/wp-content/uploads/2018/01/Hylle_-2-150x150.jpg")</f>
      </c>
      <c t="inlineStr" r="F63" s="2">
        <is>
          <t xml:space="preserve">https://bomann-2693.rask17.raskesider.no/tegneprogrammet/wp-content/uploads/2018/01/Hylle-2.jpg</t>
        </is>
        <f>HYPERLINK("https://bomann-2693.rask17.raskesider.no/tegneprogrammet/wp-content/uploads/2018/01/Hylle-2.jpg","https://bomann-2693.rask17.raskesider.no/tegneprogrammet/wp-content/uploads/2018/01/Hylle-2.jpg")</f>
      </c>
    </row>
    <row r="64">
      <c r="A64" s="65">
        <v>505125302</v>
      </c>
      <c t="inlineStr" r="B64">
        <is>
          <t xml:space="preserve">Hyllekurv 53 cm</t>
        </is>
      </c>
      <c t="inlineStr" r="C64">
        <is>
          <t xml:space="preserve">Møbelinnredning</t>
        </is>
      </c>
      <c r="D64" s="66">
        <v>345.86</v>
      </c>
      <c t="inlineStr" r="E64" s="2">
        <is>
          <t xml:space="preserve">https://bomann-2693.rask17.raskesider.no/tegneprogrammet/wp-content/uploads/2019/10/hyllek.png</t>
        </is>
        <f>HYPERLINK("https://bomann-2693.rask17.raskesider.no/tegneprogrammet/wp-content/uploads/2019/10/hyllek.png","https://bomann-2693.rask17.raskesider.no/tegneprogrammet/wp-content/uploads/2019/10/hyllek.png")</f>
      </c>
      <c t="inlineStr" r="F64" s="2">
        <is>
          <t xml:space="preserve">https://bomann-2693.rask17.raskesider.no/tegneprogrammet/wp-content/uploads/2019/10/hyllek-1.png</t>
        </is>
        <f>HYPERLINK("https://bomann-2693.rask17.raskesider.no/tegneprogrammet/wp-content/uploads/2019/10/hyllek-1.png","https://bomann-2693.rask17.raskesider.no/tegneprogrammet/wp-content/uploads/2019/10/hyllek-1.png")</f>
      </c>
    </row>
    <row r="65">
      <c r="A65" s="65">
        <v>505127301</v>
      </c>
      <c t="inlineStr" r="B65">
        <is>
          <t xml:space="preserve">Vanlig hylle 73 cm</t>
        </is>
      </c>
      <c t="inlineStr" r="C65">
        <is>
          <t xml:space="preserve">Møbelinnredning</t>
        </is>
      </c>
      <c r="D65" s="66">
        <v>160.64</v>
      </c>
      <c t="inlineStr" r="E65" s="2">
        <is>
          <t xml:space="preserve">https://bomann-2693.rask17.raskesider.no/tegneprogrammet/wp-content/uploads/2018/01/Hylle_-1-150x150.jpg</t>
        </is>
        <f>HYPERLINK("https://bomann-2693.rask17.raskesider.no/tegneprogrammet/wp-content/uploads/2018/01/Hylle_-1-150x150.jpg","https://bomann-2693.rask17.raskesider.no/tegneprogrammet/wp-content/uploads/2018/01/Hylle_-1-150x150.jpg")</f>
      </c>
      <c t="inlineStr" r="F65" s="2">
        <is>
          <t xml:space="preserve">https://bomann-2693.rask17.raskesider.no/tegneprogrammet/wp-content/uploads/2018/01/Hylle-1.jpg</t>
        </is>
        <f>HYPERLINK("https://bomann-2693.rask17.raskesider.no/tegneprogrammet/wp-content/uploads/2018/01/Hylle-1.jpg","https://bomann-2693.rask17.raskesider.no/tegneprogrammet/wp-content/uploads/2018/01/Hylle-1.jpg")</f>
      </c>
    </row>
    <row r="66">
      <c r="A66" s="65">
        <v>505127302</v>
      </c>
      <c t="inlineStr" r="B66">
        <is>
          <t xml:space="preserve">Hyllekurv 73 cm</t>
        </is>
      </c>
      <c t="inlineStr" r="C66">
        <is>
          <t xml:space="preserve">Møbelinnredning</t>
        </is>
      </c>
      <c r="D66" s="66">
        <v>381.05</v>
      </c>
      <c t="inlineStr" r="E66" s="2">
        <is>
          <t xml:space="preserve">https://bomann-2693.rask17.raskesider.no/tegneprogrammet/wp-content/uploads/2019/10/hyllek-2.png</t>
        </is>
        <f>HYPERLINK("https://bomann-2693.rask17.raskesider.no/tegneprogrammet/wp-content/uploads/2019/10/hyllek-2.png","https://bomann-2693.rask17.raskesider.no/tegneprogrammet/wp-content/uploads/2019/10/hyllek-2.png")</f>
      </c>
      <c t="inlineStr" r="F66" s="2">
        <is>
          <t xml:space="preserve">https://bomann-2693.rask17.raskesider.no/tegneprogrammet/wp-content/uploads/2019/10/hyllek-3.png</t>
        </is>
        <f>HYPERLINK("https://bomann-2693.rask17.raskesider.no/tegneprogrammet/wp-content/uploads/2019/10/hyllek-3.png","https://bomann-2693.rask17.raskesider.no/tegneprogrammet/wp-content/uploads/2019/10/hyllek-3.png")</f>
      </c>
    </row>
    <row r="67">
      <c r="A67" s="65">
        <v>505129001</v>
      </c>
      <c t="inlineStr" r="B67">
        <is>
          <t xml:space="preserve">Hjørnestøtte, HVIT, 2055×19 cm</t>
        </is>
      </c>
      <c t="inlineStr" r="C67">
        <is>
          <t xml:space="preserve">Møbelinnredning</t>
        </is>
      </c>
      <c r="D67" s="66">
        <v>164.12</v>
      </c>
      <c t="inlineStr" r="E67" s="2">
        <is>
          <t xml:space="preserve">https://bomann-2693.rask17.raskesider.no/tegneprogrammet/wp-content/uploads/2019/10/baks-84x150.png</t>
        </is>
        <f>HYPERLINK("https://bomann-2693.rask17.raskesider.no/tegneprogrammet/wp-content/uploads/2019/10/baks-84x150.png","https://bomann-2693.rask17.raskesider.no/tegneprogrammet/wp-content/uploads/2019/10/baks-84x150.png")</f>
      </c>
      <c t="inlineStr" r="F67" s="2">
        <is>
          <t xml:space="preserve">https://bomann-2693.rask17.raskesider.no/tegneprogrammet/wp-content/uploads/2019/10/baks-1.png</t>
        </is>
        <f>HYPERLINK("https://bomann-2693.rask17.raskesider.no/tegneprogrammet/wp-content/uploads/2019/10/baks-1.png","https://bomann-2693.rask17.raskesider.no/tegneprogrammet/wp-content/uploads/2019/10/baks-1.png")</f>
      </c>
    </row>
    <row r="68">
      <c r="A68" s="65">
        <v>505129002</v>
      </c>
      <c t="inlineStr" r="B68">
        <is>
          <t xml:space="preserve">Hjørnehylle, HVIT, 90x90cm</t>
        </is>
      </c>
      <c t="inlineStr" r="C68">
        <is>
          <t xml:space="preserve">Møbelinnredning</t>
        </is>
      </c>
      <c r="D68" s="66">
        <v>419.73</v>
      </c>
      <c t="inlineStr" r="E68" s="2">
        <is>
          <t xml:space="preserve">https://bomann-2693.rask17.raskesider.no/tegneprogrammet/wp-content/uploads/2019/10/hjørneh-150x150.png</t>
        </is>
        <f>HYPERLINK("https://bomann-2693.rask17.raskesider.no/tegneprogrammet/wp-content/uploads/2019/10/hjørneh-150x150.png","https://bomann-2693.rask17.raskesider.no/tegneprogrammet/wp-content/uploads/2019/10/hjørneh-150x150.png")</f>
      </c>
      <c t="inlineStr" r="F68" s="2">
        <is>
          <t xml:space="preserve">https://bomann-2693.rask17.raskesider.no/tegneprogrammet/wp-content/uploads/2019/10/hjørneh-1.png</t>
        </is>
        <f>HYPERLINK("https://bomann-2693.rask17.raskesider.no/tegneprogrammet/wp-content/uploads/2019/10/hjørneh-1.png","https://bomann-2693.rask17.raskesider.no/tegneprogrammet/wp-content/uploads/2019/10/hjørneh-1.png")</f>
      </c>
    </row>
    <row r="69">
      <c r="A69" s="65">
        <v>505230001</v>
      </c>
      <c t="inlineStr" r="B69">
        <is>
          <t xml:space="preserve">Ledlys i tophylle</t>
        </is>
      </c>
      <c t="inlineStr" r="C69">
        <is>
          <t xml:space="preserve">Møbelinnredning</t>
        </is>
      </c>
      <c r="D69" s="66">
        <v>1465.55</v>
      </c>
    </row>
    <row r="70">
      <c r="A70" s="65">
        <v>506110001</v>
      </c>
      <c t="inlineStr" r="B70">
        <is>
          <t xml:space="preserve">Rulleskinne par, hvit</t>
        </is>
      </c>
      <c t="inlineStr" r="C70">
        <is>
          <t xml:space="preserve">Tråd-/skuffinnredning</t>
        </is>
      </c>
      <c r="D70" s="66">
        <v>53.34</v>
      </c>
      <c t="inlineStr" r="E70" s="2">
        <is>
          <t xml:space="preserve">https://bomann-2693.rask17.raskesider.no/tegneprogrammet/wp-content/uploads/2018/01/rulleskinne-150x150.jpg</t>
        </is>
        <f>HYPERLINK("https://bomann-2693.rask17.raskesider.no/tegneprogrammet/wp-content/uploads/2018/01/rulleskinne-150x150.jpg","https://bomann-2693.rask17.raskesider.no/tegneprogrammet/wp-content/uploads/2018/01/rulleskinne-150x150.jpg")</f>
      </c>
      <c t="inlineStr" r="F70" s="2">
        <is>
          <t xml:space="preserve">https://bomann-2693.rask17.raskesider.no/tegneprogrammet/wp-content/uploads/2018/01/rulleskinne_.jpg</t>
        </is>
        <f>HYPERLINK("https://bomann-2693.rask17.raskesider.no/tegneprogrammet/wp-content/uploads/2018/01/rulleskinne_.jpg","https://bomann-2693.rask17.raskesider.no/tegneprogrammet/wp-content/uploads/2018/01/rulleskinne_.jpg")</f>
      </c>
    </row>
    <row r="71">
      <c r="A71" s="65">
        <v>506110002</v>
      </c>
      <c t="inlineStr" r="B71">
        <is>
          <t xml:space="preserve">Kurvinndeler</t>
        </is>
      </c>
      <c t="inlineStr" r="C71">
        <is>
          <t xml:space="preserve">Tråd-/skuffinnredning</t>
        </is>
      </c>
      <c r="D71" s="66">
        <v>159.48</v>
      </c>
    </row>
    <row r="72">
      <c r="A72" s="65">
        <v>506110003</v>
      </c>
      <c t="inlineStr" r="B72">
        <is>
          <t xml:space="preserve">slips/knagghylle</t>
        </is>
      </c>
      <c t="inlineStr" r="C72">
        <is>
          <t xml:space="preserve">Tråd-/skuffinnredning</t>
        </is>
      </c>
      <c r="D72" s="66">
        <v>159.48</v>
      </c>
      <c t="inlineStr" r="E72" s="2">
        <is>
          <t xml:space="preserve">https://bomann-2693.rask17.raskesider.no/tegneprogrammet/wp-content/uploads/2019/05/slips-knagghylle-150x150.png</t>
        </is>
        <f>HYPERLINK("https://bomann-2693.rask17.raskesider.no/tegneprogrammet/wp-content/uploads/2019/05/slips-knagghylle-150x150.png","https://bomann-2693.rask17.raskesider.no/tegneprogrammet/wp-content/uploads/2019/05/slips-knagghylle-150x150.png")</f>
      </c>
      <c t="inlineStr" r="F72" s="2">
        <is>
          <t xml:space="preserve">https://bomann-2693.rask17.raskesider.no/tegneprogrammet/wp-content/uploads/2019/05/slips-knagghylle-1.png</t>
        </is>
        <f>HYPERLINK("https://bomann-2693.rask17.raskesider.no/tegneprogrammet/wp-content/uploads/2019/05/slips-knagghylle-1.png","https://bomann-2693.rask17.raskesider.no/tegneprogrammet/wp-content/uploads/2019/05/slips-knagghylle-1.png")</f>
      </c>
    </row>
    <row r="73">
      <c r="A73" s="65">
        <v>506114301</v>
      </c>
      <c t="inlineStr" r="B73">
        <is>
          <t xml:space="preserve">Kurv h: 33 cm, 43 cm, HVIT</t>
        </is>
      </c>
      <c t="inlineStr" r="C73">
        <is>
          <t xml:space="preserve">Tråd-/skuffinnredning</t>
        </is>
      </c>
      <c r="D73" s="66">
        <v>179.18</v>
      </c>
      <c t="inlineStr" r="E73" s="2">
        <is>
          <t xml:space="preserve">https://bomann-2693.rask17.raskesider.no/tegneprogrammet/wp-content/uploads/2018/01/kurv33-2.jpg</t>
        </is>
        <f>HYPERLINK("https://bomann-2693.rask17.raskesider.no/tegneprogrammet/wp-content/uploads/2018/01/kurv33-2.jpg","https://bomann-2693.rask17.raskesider.no/tegneprogrammet/wp-content/uploads/2018/01/kurv33-2.jpg")</f>
      </c>
      <c t="inlineStr" r="F73" s="2">
        <is>
          <t xml:space="preserve">https://bomann-2693.rask17.raskesider.no/tegneprogrammet/wp-content/uploads/2018/01/kurv33_.jpg</t>
        </is>
        <f>HYPERLINK("https://bomann-2693.rask17.raskesider.no/tegneprogrammet/wp-content/uploads/2018/01/kurv33_.jpg","https://bomann-2693.rask17.raskesider.no/tegneprogrammet/wp-content/uploads/2018/01/kurv33_.jpg")</f>
      </c>
    </row>
    <row r="74">
      <c r="A74" s="65">
        <v>506114302</v>
      </c>
      <c t="inlineStr" r="B74">
        <is>
          <t xml:space="preserve">Skohylle 43 cm</t>
        </is>
      </c>
      <c t="inlineStr" r="C74">
        <is>
          <t xml:space="preserve">Tråd-/skuffinnredning</t>
        </is>
      </c>
      <c r="D74" s="66">
        <v>165.09</v>
      </c>
      <c t="inlineStr" r="E74" s="2">
        <is>
          <t xml:space="preserve">https://bomann-2693.rask17.raskesider.no/tegneprogrammet/wp-content/uploads/2018/01/Skohylle_-2.jpg</t>
        </is>
        <f>HYPERLINK("https://bomann-2693.rask17.raskesider.no/tegneprogrammet/wp-content/uploads/2018/01/Skohylle_-2.jpg","https://bomann-2693.rask17.raskesider.no/tegneprogrammet/wp-content/uploads/2018/01/Skohylle_-2.jpg")</f>
      </c>
      <c t="inlineStr" r="F74" s="2">
        <is>
          <t xml:space="preserve">https://bomann-2693.rask17.raskesider.no/tegneprogrammet/wp-content/uploads/2019/10/skohylle-1.png</t>
        </is>
        <f>HYPERLINK("https://bomann-2693.rask17.raskesider.no/tegneprogrammet/wp-content/uploads/2019/10/skohylle-1.png","https://bomann-2693.rask17.raskesider.no/tegneprogrammet/wp-content/uploads/2019/10/skohylle-1.png")</f>
      </c>
    </row>
    <row r="75">
      <c r="A75" s="65">
        <v>506114303</v>
      </c>
      <c t="inlineStr" r="B75">
        <is>
          <t xml:space="preserve">Kurv H:15cm B:43 D:50 hvit</t>
        </is>
      </c>
      <c t="inlineStr" r="C75">
        <is>
          <t xml:space="preserve">Tråd-/skuffinnredning</t>
        </is>
      </c>
      <c r="D75" s="66">
        <v>104.10</v>
      </c>
      <c t="inlineStr" r="E75" s="2">
        <is>
          <t xml:space="preserve">https://bomann-2693.rask17.raskesider.no/tegneprogrammet/wp-content/uploads/2018/01/Kurv_.jpg</t>
        </is>
        <f>HYPERLINK("https://bomann-2693.rask17.raskesider.no/tegneprogrammet/wp-content/uploads/2018/01/Kurv_.jpg","https://bomann-2693.rask17.raskesider.no/tegneprogrammet/wp-content/uploads/2018/01/Kurv_.jpg")</f>
      </c>
      <c t="inlineStr" r="F75" s="2">
        <is>
          <t xml:space="preserve">https://bomann-2693.rask17.raskesider.no/tegneprogrammet/wp-content/uploads/2016/08/Kurv.jpg</t>
        </is>
        <f>HYPERLINK("https://bomann-2693.rask17.raskesider.no/tegneprogrammet/wp-content/uploads/2016/08/Kurv.jpg","https://bomann-2693.rask17.raskesider.no/tegneprogrammet/wp-content/uploads/2016/08/Kurv.jpg")</f>
      </c>
    </row>
    <row r="76">
      <c r="A76" s="65">
        <v>506114304</v>
      </c>
      <c t="inlineStr" r="B76">
        <is>
          <t xml:space="preserve">Buksehenger 43 cm, 50</t>
        </is>
      </c>
      <c t="inlineStr" r="C76">
        <is>
          <t xml:space="preserve">Tråd-/skuffinnredning</t>
        </is>
      </c>
      <c r="D76" s="66">
        <v>165.09</v>
      </c>
      <c t="inlineStr" r="E76" s="2">
        <is>
          <t xml:space="preserve">https://bomann-2693.rask17.raskesider.no/tegneprogrammet/wp-content/uploads/2018/01/buksehenger_.jpg</t>
        </is>
        <f>HYPERLINK("https://bomann-2693.rask17.raskesider.no/tegneprogrammet/wp-content/uploads/2018/01/buksehenger_.jpg","https://bomann-2693.rask17.raskesider.no/tegneprogrammet/wp-content/uploads/2018/01/buksehenger_.jpg")</f>
      </c>
      <c t="inlineStr" r="F76" s="2">
        <is>
          <t xml:space="preserve">https://bomann-2693.rask17.raskesider.no/tegneprogrammet/wp-content/uploads/2018/01/buksehenger_1.jpg</t>
        </is>
        <f>HYPERLINK("https://bomann-2693.rask17.raskesider.no/tegneprogrammet/wp-content/uploads/2018/01/buksehenger_1.jpg","https://bomann-2693.rask17.raskesider.no/tegneprogrammet/wp-content/uploads/2018/01/buksehenger_1.jpg")</f>
      </c>
    </row>
    <row r="77">
      <c r="A77" s="65">
        <v>506114305</v>
      </c>
      <c t="inlineStr" r="B77">
        <is>
          <t xml:space="preserve">Uttrekkbar trådhylle 5 cm, 43 cm, HVIT</t>
        </is>
      </c>
      <c t="inlineStr" r="C77">
        <is>
          <t xml:space="preserve">Tråd-/skuffinnredning</t>
        </is>
      </c>
      <c r="D77" s="66">
        <v>104.10</v>
      </c>
      <c t="inlineStr" r="E77" s="2">
        <is>
          <t xml:space="preserve">https://bomann-2693.rask17.raskesider.no/tegneprogrammet/wp-content/uploads/2018/01/Uttrekkbar_tråhylle-5-150x150.jpg</t>
        </is>
        <f>HYPERLINK("https://bomann-2693.rask17.raskesider.no/tegneprogrammet/wp-content/uploads/2018/01/Uttrekkbar_tråhylle-5-150x150.jpg","https://bomann-2693.rask17.raskesider.no/tegneprogrammet/wp-content/uploads/2018/01/Uttrekkbar_tråhylle-5-150x150.jpg")</f>
      </c>
      <c t="inlineStr" r="F77" s="2">
        <is>
          <t xml:space="preserve">https://bomann-2693.rask17.raskesider.no/tegneprogrammet/wp-content/uploads/2018/01/Uttrekkbar_tråhylle-6.jpg</t>
        </is>
        <f>HYPERLINK("https://bomann-2693.rask17.raskesider.no/tegneprogrammet/wp-content/uploads/2018/01/Uttrekkbar_tråhylle-6.jpg","https://bomann-2693.rask17.raskesider.no/tegneprogrammet/wp-content/uploads/2018/01/Uttrekkbar_tråhylle-6.jpg")</f>
      </c>
    </row>
    <row r="78">
      <c r="A78" s="65">
        <v>506114306</v>
      </c>
      <c t="inlineStr" r="B78">
        <is>
          <t xml:space="preserve">Skohylle – Stilettsko 43 cm</t>
        </is>
      </c>
      <c t="inlineStr" r="C78">
        <is>
          <t xml:space="preserve">Tråd-/skuffinnredning</t>
        </is>
      </c>
      <c r="D78" s="66">
        <v>143.02</v>
      </c>
      <c t="inlineStr" r="E78" s="2">
        <is>
          <t xml:space="preserve">https://bomann-2693.rask17.raskesider.no/tegneprogrammet/wp-content/uploads/2018/01/Skohylle_stilletto-1.jpg</t>
        </is>
        <f>HYPERLINK("https://bomann-2693.rask17.raskesider.no/tegneprogrammet/wp-content/uploads/2018/01/Skohylle_stilletto-1.jpg","https://bomann-2693.rask17.raskesider.no/tegneprogrammet/wp-content/uploads/2018/01/Skohylle_stilletto-1.jpg")</f>
      </c>
      <c t="inlineStr" r="F78" s="2">
        <is>
          <t xml:space="preserve">https://bomann-2693.rask17.raskesider.no/tegneprogrammet/wp-content/uploads/2019/10/stilett-1.png</t>
        </is>
        <f>HYPERLINK("https://bomann-2693.rask17.raskesider.no/tegneprogrammet/wp-content/uploads/2019/10/stilett-1.png","https://bomann-2693.rask17.raskesider.no/tegneprogrammet/wp-content/uploads/2019/10/stilett-1.png")</f>
      </c>
    </row>
    <row r="79">
      <c r="A79" s="65">
        <v>506115301</v>
      </c>
      <c t="inlineStr" r="B79">
        <is>
          <t xml:space="preserve">Kurv h: 33 cm, 53 cm, HVIT</t>
        </is>
      </c>
      <c t="inlineStr" r="C79">
        <is>
          <t xml:space="preserve">Tråd-/skuffinnredning</t>
        </is>
      </c>
      <c r="D79" s="66">
        <v>200.48</v>
      </c>
      <c t="inlineStr" r="E79" s="2">
        <is>
          <t xml:space="preserve">https://bomann-2693.rask17.raskesider.no/tegneprogrammet/wp-content/uploads/2018/01/kurv33-3.jpg</t>
        </is>
        <f>HYPERLINK("https://bomann-2693.rask17.raskesider.no/tegneprogrammet/wp-content/uploads/2018/01/kurv33-3.jpg","https://bomann-2693.rask17.raskesider.no/tegneprogrammet/wp-content/uploads/2018/01/kurv33-3.jpg")</f>
      </c>
      <c t="inlineStr" r="F79" s="2">
        <is>
          <t xml:space="preserve">https://bomann-2693.rask17.raskesider.no/tegneprogrammet/wp-content/uploads/2018/01/kurv33_-1.jpg</t>
        </is>
        <f>HYPERLINK("https://bomann-2693.rask17.raskesider.no/tegneprogrammet/wp-content/uploads/2018/01/kurv33_-1.jpg","https://bomann-2693.rask17.raskesider.no/tegneprogrammet/wp-content/uploads/2018/01/kurv33_-1.jpg")</f>
      </c>
    </row>
    <row r="80">
      <c r="A80" s="65">
        <v>506115302</v>
      </c>
      <c t="inlineStr" r="B80">
        <is>
          <t xml:space="preserve">Skohylle 53 cm</t>
        </is>
      </c>
      <c t="inlineStr" r="C80">
        <is>
          <t xml:space="preserve">Tråd-/skuffinnredning</t>
        </is>
      </c>
      <c r="D80" s="66">
        <v>200.48</v>
      </c>
      <c t="inlineStr" r="E80" s="2">
        <is>
          <t xml:space="preserve">https://bomann-2693.rask17.raskesider.no/tegneprogrammet/wp-content/uploads/2018/01/Skohylle_-1.jpg</t>
        </is>
        <f>HYPERLINK("https://bomann-2693.rask17.raskesider.no/tegneprogrammet/wp-content/uploads/2018/01/Skohylle_-1.jpg","https://bomann-2693.rask17.raskesider.no/tegneprogrammet/wp-content/uploads/2018/01/Skohylle_-1.jpg")</f>
      </c>
      <c t="inlineStr" r="F80" s="2">
        <is>
          <t xml:space="preserve">https://bomann-2693.rask17.raskesider.no/tegneprogrammet/wp-content/uploads/2018/01/Skohylle-1.jpg</t>
        </is>
        <f>HYPERLINK("https://bomann-2693.rask17.raskesider.no/tegneprogrammet/wp-content/uploads/2018/01/Skohylle-1.jpg","https://bomann-2693.rask17.raskesider.no/tegneprogrammet/wp-content/uploads/2018/01/Skohylle-1.jpg")</f>
      </c>
    </row>
    <row r="81">
      <c r="A81" s="65">
        <v>506115303</v>
      </c>
      <c t="inlineStr" r="B81">
        <is>
          <t xml:space="preserve">Kurv H:15cm B:53 D:50</t>
        </is>
      </c>
      <c t="inlineStr" r="C81">
        <is>
          <t xml:space="preserve">Tråd-/skuffinnredning</t>
        </is>
      </c>
      <c r="D81" s="66">
        <v>114.91</v>
      </c>
      <c t="inlineStr" r="E81" s="2">
        <is>
          <t xml:space="preserve">https://bomann-2693.rask17.raskesider.no/tegneprogrammet/wp-content/uploads/2018/01/Kurv_-1.jpg</t>
        </is>
        <f>HYPERLINK("https://bomann-2693.rask17.raskesider.no/tegneprogrammet/wp-content/uploads/2018/01/Kurv_-1.jpg","https://bomann-2693.rask17.raskesider.no/tegneprogrammet/wp-content/uploads/2018/01/Kurv_-1.jpg")</f>
      </c>
    </row>
    <row r="82">
      <c r="A82" s="65">
        <v>506115304</v>
      </c>
      <c t="inlineStr" r="B82">
        <is>
          <t xml:space="preserve">Buksehenger 53 cm, 50</t>
        </is>
      </c>
      <c t="inlineStr" r="C82">
        <is>
          <t xml:space="preserve">Tråd-/skuffinnredning</t>
        </is>
      </c>
      <c r="D82" s="66">
        <v>200.48</v>
      </c>
      <c t="inlineStr" r="E82" s="2">
        <is>
          <t xml:space="preserve">https://bomann-2693.rask17.raskesider.no/tegneprogrammet/wp-content/uploads/2018/01/buksehenger_-1.jpg</t>
        </is>
        <f>HYPERLINK("https://bomann-2693.rask17.raskesider.no/tegneprogrammet/wp-content/uploads/2018/01/buksehenger_-1.jpg","https://bomann-2693.rask17.raskesider.no/tegneprogrammet/wp-content/uploads/2018/01/buksehenger_-1.jpg")</f>
      </c>
      <c t="inlineStr" r="F82" s="2">
        <is>
          <t xml:space="preserve">https://bomann-2693.rask17.raskesider.no/tegneprogrammet/wp-content/uploads/2018/01/buksehenger_1-1.jpg</t>
        </is>
        <f>HYPERLINK("https://bomann-2693.rask17.raskesider.no/tegneprogrammet/wp-content/uploads/2018/01/buksehenger_1-1.jpg","https://bomann-2693.rask17.raskesider.no/tegneprogrammet/wp-content/uploads/2018/01/buksehenger_1-1.jpg")</f>
      </c>
    </row>
    <row r="83">
      <c r="A83" s="65">
        <v>506115305</v>
      </c>
      <c t="inlineStr" r="B83">
        <is>
          <t xml:space="preserve">Uttrekkbar trådhylle 5 cm, 53 cm, HVIT</t>
        </is>
      </c>
      <c t="inlineStr" r="C83">
        <is>
          <t xml:space="preserve">Tråd-/skuffinnredning</t>
        </is>
      </c>
      <c r="D83" s="66">
        <v>114.91</v>
      </c>
      <c t="inlineStr" r="E83" s="2">
        <is>
          <t xml:space="preserve">https://bomann-2693.rask17.raskesider.no/tegneprogrammet/wp-content/uploads/2018/02/Uttrekkbar_tråhylle-3-150x150.jpg</t>
        </is>
        <f>HYPERLINK("https://bomann-2693.rask17.raskesider.no/tegneprogrammet/wp-content/uploads/2018/02/Uttrekkbar_tråhylle-3-150x150.jpg","https://bomann-2693.rask17.raskesider.no/tegneprogrammet/wp-content/uploads/2018/02/Uttrekkbar_tråhylle-3-150x150.jpg")</f>
      </c>
    </row>
    <row r="84">
      <c r="A84" s="65">
        <v>506115306</v>
      </c>
      <c t="inlineStr" r="B84">
        <is>
          <t xml:space="preserve">Skohylle – Stilettsko 53 cm</t>
        </is>
      </c>
      <c t="inlineStr" r="C84">
        <is>
          <t xml:space="preserve">Tråd-/skuffinnredning</t>
        </is>
      </c>
      <c r="D84" s="66">
        <v>209.57</v>
      </c>
      <c t="inlineStr" r="E84" s="2">
        <is>
          <t xml:space="preserve">https://bomann-2693.rask17.raskesider.no/tegneprogrammet/wp-content/uploads/2018/01/Skohylle_stilletto-3.jpg</t>
        </is>
        <f>HYPERLINK("https://bomann-2693.rask17.raskesider.no/tegneprogrammet/wp-content/uploads/2018/01/Skohylle_stilletto-3.jpg","https://bomann-2693.rask17.raskesider.no/tegneprogrammet/wp-content/uploads/2018/01/Skohylle_stilletto-3.jpg")</f>
      </c>
      <c t="inlineStr" r="F84" s="2">
        <is>
          <t xml:space="preserve">https://bomann-2693.rask17.raskesider.no/tegneprogrammet/wp-content/uploads/2019/10/stilett.png</t>
        </is>
        <f>HYPERLINK("https://bomann-2693.rask17.raskesider.no/tegneprogrammet/wp-content/uploads/2019/10/stilett.png","https://bomann-2693.rask17.raskesider.no/tegneprogrammet/wp-content/uploads/2019/10/stilett.png")</f>
      </c>
    </row>
    <row r="85">
      <c r="A85" s="65">
        <v>506117302</v>
      </c>
      <c t="inlineStr" r="B85">
        <is>
          <t xml:space="preserve">Skohylle 73 cm</t>
        </is>
      </c>
      <c t="inlineStr" r="C85">
        <is>
          <t xml:space="preserve">Tråd-/skuffinnredning</t>
        </is>
      </c>
      <c r="D85" s="66">
        <v>239.20</v>
      </c>
      <c t="inlineStr" r="E85" s="2">
        <is>
          <t xml:space="preserve">https://bomann-2693.rask17.raskesider.no/tegneprogrammet/wp-content/uploads/2018/01/Skohylle_.jpg</t>
        </is>
        <f>HYPERLINK("https://bomann-2693.rask17.raskesider.no/tegneprogrammet/wp-content/uploads/2018/01/Skohylle_.jpg","https://bomann-2693.rask17.raskesider.no/tegneprogrammet/wp-content/uploads/2018/01/Skohylle_.jpg")</f>
      </c>
      <c t="inlineStr" r="F85" s="2">
        <is>
          <t xml:space="preserve">https://bomann-2693.rask17.raskesider.no/tegneprogrammet/wp-content/uploads/2019/10/Roller-skohylle-1.png</t>
        </is>
        <f>HYPERLINK("https://bomann-2693.rask17.raskesider.no/tegneprogrammet/wp-content/uploads/2019/10/Roller-skohylle-1.png","https://bomann-2693.rask17.raskesider.no/tegneprogrammet/wp-content/uploads/2019/10/Roller-skohylle-1.png")</f>
      </c>
    </row>
    <row r="86">
      <c r="A86" s="65">
        <v>506117303</v>
      </c>
      <c t="inlineStr" r="B86">
        <is>
          <t xml:space="preserve">Kurv H:15cm B:73 D:50 hvit</t>
        </is>
      </c>
      <c t="inlineStr" r="C86">
        <is>
          <t xml:space="preserve">Tråd-/skuffinnredning</t>
        </is>
      </c>
      <c r="D86" s="66">
        <v>135.42</v>
      </c>
      <c t="inlineStr" r="E86" s="2">
        <is>
          <t xml:space="preserve">https://bomann-2693.rask17.raskesider.no/tegneprogrammet/wp-content/uploads/2018/02/Kurv_.jpg</t>
        </is>
        <f>HYPERLINK("https://bomann-2693.rask17.raskesider.no/tegneprogrammet/wp-content/uploads/2018/02/Kurv_.jpg","https://bomann-2693.rask17.raskesider.no/tegneprogrammet/wp-content/uploads/2018/02/Kurv_.jpg")</f>
      </c>
    </row>
    <row r="87">
      <c r="A87" s="65">
        <v>506117304</v>
      </c>
      <c t="inlineStr" r="B87">
        <is>
          <t xml:space="preserve">Buksehenger 73 cm, 50</t>
        </is>
      </c>
      <c t="inlineStr" r="C87">
        <is>
          <t xml:space="preserve">Tråd-/skuffinnredning</t>
        </is>
      </c>
      <c r="D87" s="66">
        <v>239.20</v>
      </c>
      <c t="inlineStr" r="E87" s="2">
        <is>
          <t xml:space="preserve">https://bomann-2693.rask17.raskesider.no/tegneprogrammet/wp-content/uploads/2018/01/buksehenger_-2.jpg</t>
        </is>
        <f>HYPERLINK("https://bomann-2693.rask17.raskesider.no/tegneprogrammet/wp-content/uploads/2018/01/buksehenger_-2.jpg","https://bomann-2693.rask17.raskesider.no/tegneprogrammet/wp-content/uploads/2018/01/buksehenger_-2.jpg")</f>
      </c>
      <c t="inlineStr" r="F87" s="2">
        <is>
          <t xml:space="preserve">https://bomann-2693.rask17.raskesider.no/tegneprogrammet/wp-content/uploads/2018/01/buksehenger_1-2.jpg</t>
        </is>
        <f>HYPERLINK("https://bomann-2693.rask17.raskesider.no/tegneprogrammet/wp-content/uploads/2018/01/buksehenger_1-2.jpg","https://bomann-2693.rask17.raskesider.no/tegneprogrammet/wp-content/uploads/2018/01/buksehenger_1-2.jpg")</f>
      </c>
    </row>
    <row r="88">
      <c r="A88" s="65">
        <v>506117305</v>
      </c>
      <c t="inlineStr" r="B88">
        <is>
          <t xml:space="preserve">Uttrekkbar trådhylle 5 cm, 73 cm, HVIT</t>
        </is>
      </c>
      <c t="inlineStr" r="C88">
        <is>
          <t xml:space="preserve">Tråd-/skuffinnredning</t>
        </is>
      </c>
      <c r="D88" s="66">
        <v>135.42</v>
      </c>
      <c t="inlineStr" r="E88" s="2">
        <is>
          <t xml:space="preserve">https://bomann-2693.rask17.raskesider.no/tegneprogrammet/wp-content/uploads/2018/01/Uttrekkbar_tråhylle-3-150x150.jpg</t>
        </is>
        <f>HYPERLINK("https://bomann-2693.rask17.raskesider.no/tegneprogrammet/wp-content/uploads/2018/01/Uttrekkbar_tråhylle-3-150x150.jpg","https://bomann-2693.rask17.raskesider.no/tegneprogrammet/wp-content/uploads/2018/01/Uttrekkbar_tråhylle-3-150x150.jpg")</f>
      </c>
      <c t="inlineStr" r="F88" s="2">
        <is>
          <t xml:space="preserve">https://bomann-2693.rask17.raskesider.no/tegneprogrammet/wp-content/uploads/2018/01/Uttrekkbar_tråhylle-4.jpg</t>
        </is>
        <f>HYPERLINK("https://bomann-2693.rask17.raskesider.no/tegneprogrammet/wp-content/uploads/2018/01/Uttrekkbar_tråhylle-4.jpg","https://bomann-2693.rask17.raskesider.no/tegneprogrammet/wp-content/uploads/2018/01/Uttrekkbar_tråhylle-4.jpg")</f>
      </c>
    </row>
    <row r="89">
      <c r="A89" s="65">
        <v>506117306</v>
      </c>
      <c t="inlineStr" r="B89">
        <is>
          <t xml:space="preserve">Skohylle – Stilettsko 73 cm</t>
        </is>
      </c>
      <c t="inlineStr" r="C89">
        <is>
          <t xml:space="preserve">Tråd-/skuffinnredning</t>
        </is>
      </c>
      <c r="D89" s="66">
        <v>249.89</v>
      </c>
      <c t="inlineStr" r="E89" s="2">
        <is>
          <t xml:space="preserve">https://bomann-2693.rask17.raskesider.no/tegneprogrammet/wp-content/uploads/2018/01/Skohylle_stilletto-2.jpg</t>
        </is>
        <f>HYPERLINK("https://bomann-2693.rask17.raskesider.no/tegneprogrammet/wp-content/uploads/2018/01/Skohylle_stilletto-2.jpg","https://bomann-2693.rask17.raskesider.no/tegneprogrammet/wp-content/uploads/2018/01/Skohylle_stilletto-2.jpg")</f>
      </c>
      <c t="inlineStr" r="F89" s="2">
        <is>
          <t xml:space="preserve">https://bomann-2693.rask17.raskesider.no/tegneprogrammet/wp-content/uploads/2019/10/stilett-2.png</t>
        </is>
        <f>HYPERLINK("https://bomann-2693.rask17.raskesider.no/tegneprogrammet/wp-content/uploads/2019/10/stilett-2.png","https://bomann-2693.rask17.raskesider.no/tegneprogrammet/wp-content/uploads/2019/10/stilett-2.png")</f>
      </c>
    </row>
    <row r="90">
      <c r="A90" s="65">
        <v>506124301</v>
      </c>
      <c t="inlineStr" r="B90">
        <is>
          <t xml:space="preserve">Skuff, Premium 43 cm</t>
        </is>
      </c>
      <c t="inlineStr" r="C90">
        <is>
          <t xml:space="preserve">Tråd-/skuffinnredning</t>
        </is>
      </c>
      <c r="D90" s="66">
        <v>498.28</v>
      </c>
      <c t="inlineStr" r="E90" s="2">
        <is>
          <t xml:space="preserve">https://bomann-2693.rask17.raskesider.no/tegneprogrammet/wp-content/uploads/2018/01/Skuff_-150x150.jpg</t>
        </is>
        <f>HYPERLINK("https://bomann-2693.rask17.raskesider.no/tegneprogrammet/wp-content/uploads/2018/01/Skuff_-150x150.jpg","https://bomann-2693.rask17.raskesider.no/tegneprogrammet/wp-content/uploads/2018/01/Skuff_-150x150.jpg")</f>
      </c>
      <c t="inlineStr" r="F90" s="2">
        <is>
          <t xml:space="preserve">https://bomann-2693.rask17.raskesider.no/tegneprogrammet/wp-content/uploads/2018/01/Skuff-2.jpg</t>
        </is>
        <f>HYPERLINK("https://bomann-2693.rask17.raskesider.no/tegneprogrammet/wp-content/uploads/2018/01/Skuff-2.jpg","https://bomann-2693.rask17.raskesider.no/tegneprogrammet/wp-content/uploads/2018/01/Skuff-2.jpg")</f>
      </c>
    </row>
    <row r="91">
      <c r="A91" s="65">
        <v>506124302</v>
      </c>
      <c t="inlineStr" r="B91">
        <is>
          <t xml:space="preserve">Bunnplate 43 cm, hvit</t>
        </is>
      </c>
      <c t="inlineStr" r="C91">
        <is>
          <t xml:space="preserve">Tråd-/skuffinnredning</t>
        </is>
      </c>
      <c r="D91" s="66">
        <v>32.38</v>
      </c>
    </row>
    <row r="92">
      <c r="A92" s="65">
        <v>506125301</v>
      </c>
      <c t="inlineStr" r="B92">
        <is>
          <t xml:space="preserve">Skuff, Premium 53 cm</t>
        </is>
      </c>
      <c t="inlineStr" r="C92">
        <is>
          <t xml:space="preserve">Tråd-/skuffinnredning</t>
        </is>
      </c>
      <c r="D92" s="66">
        <v>518.22</v>
      </c>
      <c t="inlineStr" r="E92" s="2">
        <is>
          <t xml:space="preserve">https://bomann-2693.rask17.raskesider.no/tegneprogrammet/wp-content/uploads/2018/01/Skuff_-1-150x150.jpg</t>
        </is>
        <f>HYPERLINK("https://bomann-2693.rask17.raskesider.no/tegneprogrammet/wp-content/uploads/2018/01/Skuff_-1-150x150.jpg","https://bomann-2693.rask17.raskesider.no/tegneprogrammet/wp-content/uploads/2018/01/Skuff_-1-150x150.jpg")</f>
      </c>
      <c t="inlineStr" r="F92" s="2">
        <is>
          <t xml:space="preserve">https://bomann-2693.rask17.raskesider.no/tegneprogrammet/wp-content/uploads/2018/01/Skuff-4.jpg</t>
        </is>
        <f>HYPERLINK("https://bomann-2693.rask17.raskesider.no/tegneprogrammet/wp-content/uploads/2018/01/Skuff-4.jpg","https://bomann-2693.rask17.raskesider.no/tegneprogrammet/wp-content/uploads/2018/01/Skuff-4.jpg")</f>
      </c>
    </row>
    <row r="93">
      <c r="A93" s="65">
        <v>506125302</v>
      </c>
      <c t="inlineStr" r="B93">
        <is>
          <t xml:space="preserve">Bunnplate 53 cm, hvit</t>
        </is>
      </c>
      <c t="inlineStr" r="C93">
        <is>
          <t xml:space="preserve">Tråd-/skuffinnredning</t>
        </is>
      </c>
      <c r="D93" s="66">
        <v>37.07</v>
      </c>
    </row>
    <row r="94">
      <c r="A94" s="65">
        <v>506125319</v>
      </c>
      <c t="inlineStr" r="B94">
        <is>
          <t xml:space="preserve">Skuff, Standard 53 cm</t>
        </is>
      </c>
      <c t="inlineStr" r="C94">
        <is>
          <t xml:space="preserve">Tråd-/skuffinnredning</t>
        </is>
      </c>
      <c r="D94" s="66">
        <v>253.28</v>
      </c>
    </row>
    <row r="95">
      <c r="A95" s="65">
        <v>506127301</v>
      </c>
      <c t="inlineStr" r="B95">
        <is>
          <t xml:space="preserve">Skuff, Premium 73 cm</t>
        </is>
      </c>
      <c t="inlineStr" r="C95">
        <is>
          <t xml:space="preserve">Tråd-/skuffinnredning</t>
        </is>
      </c>
      <c r="D95" s="66">
        <v>566.86</v>
      </c>
      <c t="inlineStr" r="E95" s="2">
        <is>
          <t xml:space="preserve">https://bomann-2693.rask17.raskesider.no/tegneprogrammet/wp-content/uploads/2018/01/Skuff_-2-150x150.jpg</t>
        </is>
        <f>HYPERLINK("https://bomann-2693.rask17.raskesider.no/tegneprogrammet/wp-content/uploads/2018/01/Skuff_-2-150x150.jpg","https://bomann-2693.rask17.raskesider.no/tegneprogrammet/wp-content/uploads/2018/01/Skuff_-2-150x150.jpg")</f>
      </c>
      <c t="inlineStr" r="F95" s="2">
        <is>
          <t xml:space="preserve">https://bomann-2693.rask17.raskesider.no/tegneprogrammet/wp-content/uploads/2018/01/Skuff-1.jpg</t>
        </is>
        <f>HYPERLINK("https://bomann-2693.rask17.raskesider.no/tegneprogrammet/wp-content/uploads/2018/01/Skuff-1.jpg","https://bomann-2693.rask17.raskesider.no/tegneprogrammet/wp-content/uploads/2018/01/Skuff-1.jpg")</f>
      </c>
    </row>
    <row r="96">
      <c r="A96" s="65">
        <v>506127302</v>
      </c>
      <c t="inlineStr" r="B96">
        <is>
          <t xml:space="preserve">Bunnplate 73 cm, hvit</t>
        </is>
      </c>
      <c t="inlineStr" r="C96">
        <is>
          <t xml:space="preserve">Tråd-/skuffinnredning</t>
        </is>
      </c>
      <c r="D96" s="66">
        <v>41.72</v>
      </c>
    </row>
    <row r="97">
      <c r="A97" s="65">
        <v>507126801</v>
      </c>
      <c t="inlineStr" r="B97">
        <is>
          <t xml:space="preserve">Sidevegg 68 x 254 cm (tilpasses av kunden)</t>
        </is>
      </c>
      <c t="inlineStr" r="C97">
        <is>
          <t xml:space="preserve">Sidevegger</t>
        </is>
      </c>
      <c r="D97" s="66">
        <v>420.94</v>
      </c>
      <c t="inlineStr" r="E97" s="2">
        <is>
          <t xml:space="preserve">https://bomann-2693.rask17.raskesider.no/tegneprogrammet/wp-content/uploads/2018/01/Vegg-150x150.jpg</t>
        </is>
        <f>HYPERLINK("https://bomann-2693.rask17.raskesider.no/tegneprogrammet/wp-content/uploads/2018/01/Vegg-150x150.jpg","https://bomann-2693.rask17.raskesider.no/tegneprogrammet/wp-content/uploads/2018/01/Vegg-150x150.jpg")</f>
      </c>
      <c t="inlineStr" r="F97" s="2">
        <is>
          <t xml:space="preserve">https://bomann-2693.rask17.raskesider.no/tegneprogrammet/wp-content/uploads/2018/01/Vegg-1.jpg</t>
        </is>
        <f>HYPERLINK("https://bomann-2693.rask17.raskesider.no/tegneprogrammet/wp-content/uploads/2018/01/Vegg-1.jpg","https://bomann-2693.rask17.raskesider.no/tegneprogrammet/wp-content/uploads/2018/01/Vegg-1.jpg")</f>
      </c>
    </row>
    <row r="98">
      <c r="A98" s="65">
        <v>507126802</v>
      </c>
      <c t="inlineStr" r="B98">
        <is>
          <t xml:space="preserve">Sidevegg 68 x 254 cm HVIT (28 mm) (tilpasses av kunden)</t>
        </is>
      </c>
      <c t="inlineStr" r="C98">
        <is>
          <t xml:space="preserve">Sidevegger</t>
        </is>
      </c>
      <c r="D98" s="66">
        <v>676.49</v>
      </c>
      <c t="inlineStr" r="E98" s="2">
        <is>
          <t xml:space="preserve">https://bomann-2693.rask17.raskesider.no/tegneprogrammet/wp-content/uploads/2018/01/Vegg-6-150x150.jpg</t>
        </is>
        <f>HYPERLINK("https://bomann-2693.rask17.raskesider.no/tegneprogrammet/wp-content/uploads/2018/01/Vegg-6-150x150.jpg","https://bomann-2693.rask17.raskesider.no/tegneprogrammet/wp-content/uploads/2018/01/Vegg-6-150x150.jpg")</f>
      </c>
      <c t="inlineStr" r="F98" s="2">
        <is>
          <t xml:space="preserve">https://bomann-2693.rask17.raskesider.no/tegneprogrammet/wp-content/uploads/2018/01/Vegg-7.jpg</t>
        </is>
        <f>HYPERLINK("https://bomann-2693.rask17.raskesider.no/tegneprogrammet/wp-content/uploads/2018/01/Vegg-7.jpg","https://bomann-2693.rask17.raskesider.no/tegneprogrammet/wp-content/uploads/2018/01/Vegg-7.jpg")</f>
      </c>
    </row>
    <row r="99">
      <c r="A99" s="65">
        <v>507126803</v>
      </c>
      <c t="inlineStr" r="B99">
        <is>
          <t xml:space="preserve">Sidevegg 68 x 280 cm HVIT (tilpasses av kunden)</t>
        </is>
      </c>
      <c t="inlineStr" r="C99">
        <is>
          <t xml:space="preserve">Sidevegger</t>
        </is>
      </c>
      <c r="D99" s="66">
        <v>444.11</v>
      </c>
    </row>
    <row r="100">
      <c r="A100" s="65">
        <v>507126804</v>
      </c>
      <c t="inlineStr" r="B100">
        <is>
          <t xml:space="preserve">Sidevegg 68 x 300 cm HVIT (tilpasses av kunden)</t>
        </is>
      </c>
      <c t="inlineStr" r="C100">
        <is>
          <t xml:space="preserve">Sidevegger</t>
        </is>
      </c>
      <c r="D100" s="66">
        <v>467.59</v>
      </c>
      <c t="inlineStr" r="E100" s="2">
        <is>
          <t xml:space="preserve">https://bomann-2693.rask17.raskesider.no/tegneprogrammet/wp-content/uploads/2018/01/Vegg-4-150x150.jpg</t>
        </is>
        <f>HYPERLINK("https://bomann-2693.rask17.raskesider.no/tegneprogrammet/wp-content/uploads/2018/01/Vegg-4-150x150.jpg","https://bomann-2693.rask17.raskesider.no/tegneprogrammet/wp-content/uploads/2018/01/Vegg-4-150x150.jpg")</f>
      </c>
      <c t="inlineStr" r="F100" s="2">
        <is>
          <t xml:space="preserve">https://bomann-2693.rask17.raskesider.no/tegneprogrammet/wp-content/uploads/2018/01/Vegg-5.jpg</t>
        </is>
        <f>HYPERLINK("https://bomann-2693.rask17.raskesider.no/tegneprogrammet/wp-content/uploads/2018/01/Vegg-5.jpg","https://bomann-2693.rask17.raskesider.no/tegneprogrammet/wp-content/uploads/2018/01/Vegg-5.jpg")</f>
      </c>
    </row>
    <row r="101">
      <c r="A101" s="65">
        <v>507126805</v>
      </c>
      <c t="inlineStr" r="B101">
        <is>
          <t xml:space="preserve">Sidevegg 80 x 254 cm HVIT (tilpasses av kunden)</t>
        </is>
      </c>
      <c t="inlineStr" r="C101">
        <is>
          <t xml:space="preserve">Sidevegger</t>
        </is>
      </c>
      <c r="D101" s="66">
        <v>444.11</v>
      </c>
    </row>
    <row r="102">
      <c r="A102" s="65">
        <v>507126806</v>
      </c>
      <c t="inlineStr" r="B102">
        <is>
          <t xml:space="preserve">Sidevegg 68 x 254 cm SORT (tilpasses av kunden)</t>
        </is>
      </c>
      <c t="inlineStr" r="C102">
        <is>
          <t xml:space="preserve">Sidevegger</t>
        </is>
      </c>
      <c r="D102" s="66">
        <v>626.68</v>
      </c>
    </row>
    <row r="103">
      <c r="A103" s="65">
        <v>507126807</v>
      </c>
      <c t="inlineStr" r="B103">
        <is>
          <t xml:space="preserve">Sidevegg 120 x 254 cm HVIT (tilpasses av kunden)</t>
        </is>
      </c>
      <c t="inlineStr" r="C103">
        <is>
          <t xml:space="preserve">Sidevegger</t>
        </is>
      </c>
      <c r="D103" s="66">
        <v>1070.22</v>
      </c>
      <c t="inlineStr" r="E103" s="2">
        <is>
          <t xml:space="preserve">https://bomann-2693.rask17.raskesider.no/tegneprogrammet/wp-content/uploads/2018/01/Vegg-2-150x150.jpg</t>
        </is>
        <f>HYPERLINK("https://bomann-2693.rask17.raskesider.no/tegneprogrammet/wp-content/uploads/2018/01/Vegg-2-150x150.jpg","https://bomann-2693.rask17.raskesider.no/tegneprogrammet/wp-content/uploads/2018/01/Vegg-2-150x150.jpg")</f>
      </c>
      <c t="inlineStr" r="F103" s="2">
        <is>
          <t xml:space="preserve">https://bomann-2693.rask17.raskesider.no/tegneprogrammet/wp-content/uploads/2018/01/Vegg-3.jpg</t>
        </is>
        <f>HYPERLINK("https://bomann-2693.rask17.raskesider.no/tegneprogrammet/wp-content/uploads/2018/01/Vegg-3.jpg","https://bomann-2693.rask17.raskesider.no/tegneprogrammet/wp-content/uploads/2018/01/Vegg-3.jpg")</f>
      </c>
    </row>
    <row r="104">
      <c r="A104" s="65">
        <v>507150001</v>
      </c>
      <c t="inlineStr" r="B104">
        <is>
          <t xml:space="preserve">Monteringsvinkler 5/pk</t>
        </is>
      </c>
      <c t="inlineStr" r="C104">
        <is>
          <t xml:space="preserve">Sidevegger</t>
        </is>
      </c>
      <c r="D104" s="66">
        <v>11.13</v>
      </c>
      <c t="inlineStr" r="E104" s="2">
        <is>
          <t xml:space="preserve">https://bomann-2693.rask17.raskesider.no/tegneprogrammet/wp-content/uploads/2018/01/Monteringsvinkler-150x150.jpg</t>
        </is>
        <f>HYPERLINK("https://bomann-2693.rask17.raskesider.no/tegneprogrammet/wp-content/uploads/2018/01/Monteringsvinkler-150x150.jpg","https://bomann-2693.rask17.raskesider.no/tegneprogrammet/wp-content/uploads/2018/01/Monteringsvinkler-150x150.jpg")</f>
      </c>
      <c t="inlineStr" r="F104" s="2">
        <is>
          <t xml:space="preserve">https://bomann-2693.rask17.raskesider.no/tegneprogrammet/wp-content/uploads/2018/01/Monteringsvinkler-1.jpg</t>
        </is>
        <f>HYPERLINK("https://bomann-2693.rask17.raskesider.no/tegneprogrammet/wp-content/uploads/2018/01/Monteringsvinkler-1.jpg","https://bomann-2693.rask17.raskesider.no/tegneprogrammet/wp-content/uploads/2018/01/Monteringsvinkler-1.jpg")</f>
      </c>
    </row>
    <row r="105">
      <c r="A105" s="65">
        <v>508140001</v>
      </c>
      <c t="inlineStr" r="B105">
        <is>
          <t xml:space="preserve">Sprosse H – Pålimt</t>
        </is>
      </c>
      <c t="inlineStr" r="C105">
        <is>
          <t xml:space="preserve">Sprosser</t>
        </is>
      </c>
      <c r="D105" s="66">
        <v>70.32</v>
      </c>
    </row>
    <row r="106">
      <c r="A106" s="65">
        <v>508140002</v>
      </c>
      <c t="inlineStr" r="B106">
        <is>
          <t xml:space="preserve">Sprosse V/S – Pålimt</t>
        </is>
      </c>
      <c t="inlineStr" r="C106">
        <is>
          <t xml:space="preserve">Sprosser</t>
        </is>
      </c>
      <c r="D106" s="66">
        <v>140.70</v>
      </c>
    </row>
    <row r="107">
      <c r="A107" s="65">
        <v>508140003</v>
      </c>
      <c t="inlineStr" r="B107">
        <is>
          <t xml:space="preserve">Sprosse H- Gjennomg</t>
        </is>
      </c>
      <c t="inlineStr" r="C107">
        <is>
          <t xml:space="preserve">Sprosser</t>
        </is>
      </c>
      <c r="D107" s="66">
        <v>187.59</v>
      </c>
    </row>
    <row r="108">
      <c r="A108" s="65">
        <v>508140004</v>
      </c>
      <c t="inlineStr" r="B108">
        <is>
          <t xml:space="preserve">Sprosse V/S Gjennomg</t>
        </is>
      </c>
      <c t="inlineStr" r="C108">
        <is>
          <t xml:space="preserve">Sprosser</t>
        </is>
      </c>
      <c r="D108" s="66">
        <v>281.40</v>
      </c>
    </row>
    <row r="109">
      <c r="A109" s="65">
        <v>508240001</v>
      </c>
      <c t="inlineStr" r="B109">
        <is>
          <t xml:space="preserve">Sprosse H – Pålimt – sølv</t>
        </is>
      </c>
      <c t="inlineStr" r="C109">
        <is>
          <t xml:space="preserve">Sprosser</t>
        </is>
      </c>
      <c r="D109" s="66">
        <v>70.32</v>
      </c>
    </row>
    <row r="110">
      <c r="A110" s="65">
        <v>508240002</v>
      </c>
      <c t="inlineStr" r="B110">
        <is>
          <t xml:space="preserve">Sprosse V/S – Pålimt – sølv</t>
        </is>
      </c>
      <c t="inlineStr" r="C110">
        <is>
          <t xml:space="preserve">Sprosser</t>
        </is>
      </c>
      <c r="D110" s="66">
        <v>140.70</v>
      </c>
    </row>
    <row r="111">
      <c r="A111" s="65">
        <v>508240003</v>
      </c>
      <c t="inlineStr" r="B111">
        <is>
          <t xml:space="preserve">Sprosse H Gjennomg, – sølv</t>
        </is>
      </c>
      <c t="inlineStr" r="C111">
        <is>
          <t xml:space="preserve">Sprosser</t>
        </is>
      </c>
      <c r="D111" s="66">
        <v>187.59</v>
      </c>
    </row>
    <row r="112">
      <c r="A112" s="65">
        <v>508240004</v>
      </c>
      <c t="inlineStr" r="B112">
        <is>
          <t xml:space="preserve">Sprosse V/S Gjennomg. – sølv</t>
        </is>
      </c>
      <c t="inlineStr" r="C112">
        <is>
          <t xml:space="preserve">Sprosser</t>
        </is>
      </c>
      <c r="D112" s="66">
        <v>281.40</v>
      </c>
    </row>
    <row r="113">
      <c r="A113" s="65">
        <v>508340001</v>
      </c>
      <c t="inlineStr" r="B113">
        <is>
          <t xml:space="preserve">Sprosse H – Pålimt – sort</t>
        </is>
      </c>
      <c t="inlineStr" r="C113">
        <is>
          <t xml:space="preserve">Sprosser</t>
        </is>
      </c>
      <c r="D113" s="66">
        <v>70.32</v>
      </c>
    </row>
    <row r="114">
      <c r="A114" s="65">
        <v>508340002</v>
      </c>
      <c t="inlineStr" r="B114">
        <is>
          <t xml:space="preserve">Sprosse V/S – Pålimt – sort</t>
        </is>
      </c>
      <c t="inlineStr" r="C114">
        <is>
          <t xml:space="preserve">Sprosser</t>
        </is>
      </c>
      <c r="D114" s="66">
        <v>140.70</v>
      </c>
    </row>
    <row r="115">
      <c r="A115" s="65">
        <v>508340003</v>
      </c>
      <c t="inlineStr" r="B115">
        <is>
          <t xml:space="preserve">Sprosse H- Gjennomg, – sort</t>
        </is>
      </c>
      <c t="inlineStr" r="C115">
        <is>
          <t xml:space="preserve">Sprosser</t>
        </is>
      </c>
      <c r="D115" s="66">
        <v>187.59</v>
      </c>
    </row>
    <row r="116">
      <c r="A116" s="65">
        <v>508340004</v>
      </c>
      <c t="inlineStr" r="B116">
        <is>
          <t xml:space="preserve">Sprosse V/S Gjennomg. – sort</t>
        </is>
      </c>
      <c t="inlineStr" r="C116">
        <is>
          <t xml:space="preserve">Sprosser</t>
        </is>
      </c>
      <c r="D116" s="66">
        <v>281.40</v>
      </c>
    </row>
    <row r="117">
      <c r="A117" s="65">
        <v>509140001</v>
      </c>
      <c t="inlineStr" r="B117">
        <is>
          <t xml:space="preserve">Endelokk 1-spor tak</t>
        </is>
      </c>
      <c t="inlineStr" r="C117">
        <is>
          <t xml:space="preserve">Tillegg fronter</t>
        </is>
      </c>
      <c r="D117" s="66">
        <v>114.91</v>
      </c>
      <c t="inlineStr" r="E117" s="2">
        <is>
          <t xml:space="preserve">https://bomann-2693.rask17.raskesider.no/tegneprogrammet/wp-content/uploads/2019/10/end1-150x150.png</t>
        </is>
        <f>HYPERLINK("https://bomann-2693.rask17.raskesider.no/tegneprogrammet/wp-content/uploads/2019/10/end1-150x150.png","https://bomann-2693.rask17.raskesider.no/tegneprogrammet/wp-content/uploads/2019/10/end1-150x150.png")</f>
      </c>
      <c t="inlineStr" r="F117" s="2">
        <is>
          <t xml:space="preserve">https://bomann-2693.rask17.raskesider.no/tegneprogrammet/wp-content/uploads/2019/10/end1-1.png</t>
        </is>
        <f>HYPERLINK("https://bomann-2693.rask17.raskesider.no/tegneprogrammet/wp-content/uploads/2019/10/end1-1.png","https://bomann-2693.rask17.raskesider.no/tegneprogrammet/wp-content/uploads/2019/10/end1-1.png")</f>
      </c>
    </row>
    <row r="118">
      <c r="A118" s="65">
        <v>509140002</v>
      </c>
      <c t="inlineStr" r="B118">
        <is>
          <t xml:space="preserve">Endelokk 2-spor tak</t>
        </is>
      </c>
      <c t="inlineStr" r="C118">
        <is>
          <t xml:space="preserve">Tillegg fronter</t>
        </is>
      </c>
      <c r="D118" s="66">
        <v>141.28</v>
      </c>
      <c t="inlineStr" r="E118" s="2">
        <is>
          <t xml:space="preserve">https://bomann-2693.rask17.raskesider.no/tegneprogrammet/wp-content/uploads/2019/10/end2-150x150.png</t>
        </is>
        <f>HYPERLINK("https://bomann-2693.rask17.raskesider.no/tegneprogrammet/wp-content/uploads/2019/10/end2-150x150.png","https://bomann-2693.rask17.raskesider.no/tegneprogrammet/wp-content/uploads/2019/10/end2-150x150.png")</f>
      </c>
      <c t="inlineStr" r="F118" s="2">
        <is>
          <t xml:space="preserve">https://bomann-2693.rask17.raskesider.no/tegneprogrammet/wp-content/uploads/2019/10/end2-1.png</t>
        </is>
        <f>HYPERLINK("https://bomann-2693.rask17.raskesider.no/tegneprogrammet/wp-content/uploads/2019/10/end2-1.png","https://bomann-2693.rask17.raskesider.no/tegneprogrammet/wp-content/uploads/2019/10/end2-1.png")</f>
      </c>
    </row>
    <row r="119">
      <c r="A119" s="65">
        <v>509140003</v>
      </c>
      <c t="inlineStr" r="B119">
        <is>
          <t xml:space="preserve">Endelokk 3-spor tak</t>
        </is>
      </c>
      <c t="inlineStr" r="C119">
        <is>
          <t xml:space="preserve">Tillegg fronter</t>
        </is>
      </c>
      <c r="D119" s="66">
        <v>181.16</v>
      </c>
      <c t="inlineStr" r="E119" s="2">
        <is>
          <t xml:space="preserve">https://bomann-2693.rask17.raskesider.no/tegneprogrammet/wp-content/uploads/2019/10/end3-150x150.png</t>
        </is>
        <f>HYPERLINK("https://bomann-2693.rask17.raskesider.no/tegneprogrammet/wp-content/uploads/2019/10/end3-150x150.png","https://bomann-2693.rask17.raskesider.no/tegneprogrammet/wp-content/uploads/2019/10/end3-150x150.png")</f>
      </c>
      <c t="inlineStr" r="F119" s="2">
        <is>
          <t xml:space="preserve">https://bomann-2693.rask17.raskesider.no/tegneprogrammet/wp-content/uploads/2019/10/end3-1.png</t>
        </is>
        <f>HYPERLINK("https://bomann-2693.rask17.raskesider.no/tegneprogrammet/wp-content/uploads/2019/10/end3-1.png","https://bomann-2693.rask17.raskesider.no/tegneprogrammet/wp-content/uploads/2019/10/end3-1.png")</f>
      </c>
    </row>
    <row r="120">
      <c r="A120" s="65">
        <v>509140004</v>
      </c>
      <c t="inlineStr" r="B120">
        <is>
          <t xml:space="preserve">Børstedempere, hvit</t>
        </is>
      </c>
      <c t="inlineStr" r="C120">
        <is>
          <t xml:space="preserve">Tillegg fronter</t>
        </is>
      </c>
      <c r="D120" s="66">
        <v>96.76</v>
      </c>
    </row>
    <row r="121">
      <c r="A121" s="65">
        <v>509150001</v>
      </c>
      <c t="inlineStr" r="B121">
        <is>
          <t xml:space="preserve">Nedforingsbeslag</t>
        </is>
      </c>
      <c t="inlineStr" r="C121">
        <is>
          <t xml:space="preserve">Tillegg fronter</t>
        </is>
      </c>
      <c r="D121" s="66">
        <v>259.42</v>
      </c>
    </row>
    <row r="122">
      <c r="A122" s="65">
        <v>509150002</v>
      </c>
      <c t="inlineStr" r="B122">
        <is>
          <t xml:space="preserve">Skråtaksbeslag</t>
        </is>
      </c>
      <c t="inlineStr" r="C122">
        <is>
          <t xml:space="preserve">Tillegg fronter</t>
        </is>
      </c>
      <c r="D122" s="66">
        <v>110.79</v>
      </c>
      <c t="inlineStr" r="E122" s="2">
        <is>
          <t xml:space="preserve">https://bomann-2693.rask17.raskesider.no/tegneprogrammet/wp-content/uploads/2019/10/skrå-150x150.png</t>
        </is>
        <f>HYPERLINK("https://bomann-2693.rask17.raskesider.no/tegneprogrammet/wp-content/uploads/2019/10/skrå-150x150.png","https://bomann-2693.rask17.raskesider.no/tegneprogrammet/wp-content/uploads/2019/10/skrå-150x150.png")</f>
      </c>
      <c t="inlineStr" r="F122" s="2">
        <is>
          <t xml:space="preserve">https://bomann-2693.rask17.raskesider.no/tegneprogrammet/wp-content/uploads/2019/10/skrå-1.png</t>
        </is>
        <f>HYPERLINK("https://bomann-2693.rask17.raskesider.no/tegneprogrammet/wp-content/uploads/2019/10/skrå-1.png","https://bomann-2693.rask17.raskesider.no/tegneprogrammet/wp-content/uploads/2019/10/skrå-1.png")</f>
      </c>
    </row>
    <row r="123">
      <c r="A123" s="65">
        <v>509230001</v>
      </c>
      <c t="inlineStr" r="B123">
        <is>
          <t xml:space="preserve">Ledlys i takskinnen</t>
        </is>
      </c>
      <c t="inlineStr" r="C123">
        <is>
          <t xml:space="preserve">Tillegg fronter</t>
        </is>
      </c>
      <c r="D123" s="66">
        <v>1465.55</v>
      </c>
    </row>
    <row r="124">
      <c r="A124" s="65">
        <v>509240001</v>
      </c>
      <c t="inlineStr" r="B124">
        <is>
          <t xml:space="preserve">Endelokk 1-spor tak Sølv</t>
        </is>
      </c>
      <c t="inlineStr" r="C124">
        <is>
          <t xml:space="preserve">Tillegg fronter</t>
        </is>
      </c>
      <c r="D124" s="66">
        <v>72.12</v>
      </c>
    </row>
    <row r="125">
      <c r="A125" s="65">
        <v>509240002</v>
      </c>
      <c t="inlineStr" r="B125">
        <is>
          <t xml:space="preserve">Endelokk 2-spor tak Sølv</t>
        </is>
      </c>
      <c t="inlineStr" r="C125">
        <is>
          <t xml:space="preserve">Tillegg fronter</t>
        </is>
      </c>
    </row>
    <row r="126">
      <c r="A126" s="65">
        <v>509240003</v>
      </c>
      <c t="inlineStr" r="B126">
        <is>
          <t xml:space="preserve">Endelokk 3-spor tak Sølv</t>
        </is>
      </c>
      <c t="inlineStr" r="C126">
        <is>
          <t xml:space="preserve">Tillegg fronter</t>
        </is>
      </c>
    </row>
    <row r="127">
      <c r="A127" s="65">
        <v>509240004</v>
      </c>
      <c t="inlineStr" r="B127">
        <is>
          <t xml:space="preserve">Børstedempere, Grå</t>
        </is>
      </c>
      <c t="inlineStr" r="C127">
        <is>
          <t xml:space="preserve">Tillegg fronter</t>
        </is>
      </c>
      <c r="D127" s="66">
        <v>96.76</v>
      </c>
    </row>
    <row r="128">
      <c r="A128" s="65">
        <v>509240005</v>
      </c>
      <c t="inlineStr" r="B128">
        <is>
          <t xml:space="preserve">Lås (Pacific)</t>
        </is>
      </c>
      <c t="inlineStr" r="C128">
        <is>
          <t xml:space="preserve">Tillegg fronter</t>
        </is>
      </c>
      <c r="D128" s="66">
        <v>297.22</v>
      </c>
      <c t="inlineStr" r="E128" s="2">
        <is>
          <t xml:space="preserve">https://bomann-2693.rask17.raskesider.no/tegneprogrammet/wp-content/uploads/2019/10/lås-150x150.png</t>
        </is>
        <f>HYPERLINK("https://bomann-2693.rask17.raskesider.no/tegneprogrammet/wp-content/uploads/2019/10/lås-150x150.png","https://bomann-2693.rask17.raskesider.no/tegneprogrammet/wp-content/uploads/2019/10/lås-150x150.png")</f>
      </c>
      <c t="inlineStr" r="F128" s="2">
        <is>
          <t xml:space="preserve">https://bomann-2693.rask17.raskesider.no/tegneprogrammet/wp-content/uploads/2019/10/lås-1.png</t>
        </is>
        <f>HYPERLINK("https://bomann-2693.rask17.raskesider.no/tegneprogrammet/wp-content/uploads/2019/10/lås-1.png","https://bomann-2693.rask17.raskesider.no/tegneprogrammet/wp-content/uploads/2019/10/lås-1.png")</f>
      </c>
    </row>
    <row r="129">
      <c r="A129" s="65">
        <v>509250001</v>
      </c>
      <c t="inlineStr" r="B129">
        <is>
          <t xml:space="preserve">Softclose</t>
        </is>
      </c>
      <c t="inlineStr" r="C129">
        <is>
          <t xml:space="preserve">Tillegg fronter</t>
        </is>
      </c>
      <c r="D129" s="66">
        <v>266.16</v>
      </c>
      <c t="inlineStr" r="E129" s="2">
        <is>
          <t xml:space="preserve">https://bomann-2693.rask17.raskesider.no/tegneprogrammet/wp-content/uploads/2018/01/Softclose-150x150.jpg</t>
        </is>
        <f>HYPERLINK("https://bomann-2693.rask17.raskesider.no/tegneprogrammet/wp-content/uploads/2018/01/Softclose-150x150.jpg","https://bomann-2693.rask17.raskesider.no/tegneprogrammet/wp-content/uploads/2018/01/Softclose-150x150.jpg")</f>
      </c>
      <c t="inlineStr" r="F129" s="2">
        <is>
          <t xml:space="preserve">https://bomann-2693.rask17.raskesider.no/tegneprogrammet/wp-content/uploads/2018/01/Softclose-1.jpg</t>
        </is>
        <f>HYPERLINK("https://bomann-2693.rask17.raskesider.no/tegneprogrammet/wp-content/uploads/2018/01/Softclose-1.jpg","https://bomann-2693.rask17.raskesider.no/tegneprogrammet/wp-content/uploads/2018/01/Softclose-1.jpg")</f>
      </c>
    </row>
    <row r="130">
      <c r="A130" s="65">
        <v>509340001</v>
      </c>
      <c t="inlineStr" r="B130">
        <is>
          <t xml:space="preserve">Endelokk 1-spor tak Sort</t>
        </is>
      </c>
      <c t="inlineStr" r="C130">
        <is>
          <t xml:space="preserve">Tillegg fronter</t>
        </is>
      </c>
    </row>
    <row r="131">
      <c r="A131" s="65">
        <v>509340002</v>
      </c>
      <c t="inlineStr" r="B131">
        <is>
          <t xml:space="preserve">Endelokk 2-spor tak Sort</t>
        </is>
      </c>
      <c t="inlineStr" r="C131">
        <is>
          <t xml:space="preserve">Tillegg fronter</t>
        </is>
      </c>
    </row>
    <row r="132">
      <c r="A132" s="65">
        <v>509340003</v>
      </c>
      <c t="inlineStr" r="B132">
        <is>
          <t xml:space="preserve">Endelokk 3-spor tak Sort</t>
        </is>
      </c>
      <c t="inlineStr" r="C132">
        <is>
          <t xml:space="preserve">Tillegg fronter</t>
        </is>
      </c>
    </row>
    <row r="133">
      <c r="A133" s="65">
        <v>509990001</v>
      </c>
      <c t="inlineStr" r="B133">
        <is>
          <t xml:space="preserve">Skrådør</t>
        </is>
      </c>
      <c t="inlineStr" r="C133">
        <is>
          <t xml:space="preserve">Tillegg fronter</t>
        </is>
      </c>
      <c r="D133" s="66">
        <v>1748.11</v>
      </c>
    </row>
    <row r="134">
      <c r="A134" s="65">
        <v>509990002</v>
      </c>
      <c t="inlineStr" r="B134">
        <is>
          <t xml:space="preserve">Spesialfarge</t>
        </is>
      </c>
      <c t="inlineStr" r="C134">
        <is>
          <t xml:space="preserve">Tillegg fronter</t>
        </is>
      </c>
      <c r="D134" s="66">
        <v>439.67</v>
      </c>
    </row>
    <row r="135">
      <c r="A135" s="65">
        <v>509990003</v>
      </c>
      <c t="inlineStr" r="B135">
        <is>
          <t xml:space="preserve">Dørhøyde over 254 cm</t>
        </is>
      </c>
      <c t="inlineStr" r="C135">
        <is>
          <t xml:space="preserve">Tillegg fronter</t>
        </is>
      </c>
      <c r="D135" s="66">
        <v>665.94</v>
      </c>
    </row>
    <row r="136">
      <c r="A136" s="65">
        <v>509990004</v>
      </c>
      <c t="inlineStr" r="B136">
        <is>
          <t xml:space="preserve">Bilde på dør</t>
        </is>
      </c>
      <c t="inlineStr" r="C136">
        <is>
          <t xml:space="preserve">Tillegg fronter</t>
        </is>
      </c>
      <c r="D136" s="66">
        <v>1758.66</v>
      </c>
    </row>
    <row r="137">
      <c r="A137" s="65">
        <v>510110001</v>
      </c>
      <c t="inlineStr" r="B137">
        <is>
          <t xml:space="preserve">Mellaminhylle feste mot roller stativ 40cm, HVIT</t>
        </is>
      </c>
      <c t="inlineStr" r="C137">
        <is>
          <t xml:space="preserve">Trådhyllesystem, 40 cm Hvit</t>
        </is>
      </c>
      <c r="D137" s="66">
        <v>89.58</v>
      </c>
      <c t="inlineStr" r="E137" s="2">
        <is>
          <t xml:space="preserve">https://bomann-2693.rask17.raskesider.no/tegneprogrammet/wp-content/uploads/2019/10/Melamin-mot-rollerstativ-150x108.png</t>
        </is>
        <f>HYPERLINK("https://bomann-2693.rask17.raskesider.no/tegneprogrammet/wp-content/uploads/2019/10/Melamin-mot-rollerstativ-150x108.png","https://bomann-2693.rask17.raskesider.no/tegneprogrammet/wp-content/uploads/2019/10/Melamin-mot-rollerstativ-150x108.png")</f>
      </c>
      <c t="inlineStr" r="F137" s="2">
        <is>
          <t xml:space="preserve">https://bomann-2693.rask17.raskesider.no/tegneprogrammet/wp-content/uploads/2019/10/Melamin-mot-rollerstativ-1.png</t>
        </is>
        <f>HYPERLINK("https://bomann-2693.rask17.raskesider.no/tegneprogrammet/wp-content/uploads/2019/10/Melamin-mot-rollerstativ-1.png","https://bomann-2693.rask17.raskesider.no/tegneprogrammet/wp-content/uploads/2019/10/Melamin-mot-rollerstativ-1.png")</f>
      </c>
    </row>
    <row r="138">
      <c r="A138" s="65">
        <v>510110002</v>
      </c>
      <c t="inlineStr" r="B138">
        <is>
          <t xml:space="preserve">Knekt for trådhylle 40 cm, HVIT</t>
        </is>
      </c>
      <c t="inlineStr" r="C138">
        <is>
          <t xml:space="preserve">Trådhyllesystem, 40 cm Hvit</t>
        </is>
      </c>
      <c r="D138" s="66">
        <v>28.12</v>
      </c>
      <c t="inlineStr" r="E138" s="2">
        <is>
          <t xml:space="preserve">https://bomann-2693.rask17.raskesider.no/tegneprogrammet/wp-content/uploads/2019/10/Knekt-150x150.png</t>
        </is>
        <f>HYPERLINK("https://bomann-2693.rask17.raskesider.no/tegneprogrammet/wp-content/uploads/2019/10/Knekt-150x150.png","https://bomann-2693.rask17.raskesider.no/tegneprogrammet/wp-content/uploads/2019/10/Knekt-150x150.png")</f>
      </c>
      <c t="inlineStr" r="F138" s="2">
        <is>
          <t xml:space="preserve">https://bomann-2693.rask17.raskesider.no/tegneprogrammet/wp-content/uploads/2019/10/Knekt-1.png</t>
        </is>
        <f>HYPERLINK("https://bomann-2693.rask17.raskesider.no/tegneprogrammet/wp-content/uploads/2019/10/Knekt-1.png","https://bomann-2693.rask17.raskesider.no/tegneprogrammet/wp-content/uploads/2019/10/Knekt-1.png")</f>
      </c>
    </row>
    <row r="139">
      <c r="A139" s="65">
        <v>510110003</v>
      </c>
      <c t="inlineStr" r="B139">
        <is>
          <t xml:space="preserve">Støtte/skjøtebeslag for trådhylle 40cm, HVIT</t>
        </is>
      </c>
      <c t="inlineStr" r="C139">
        <is>
          <t xml:space="preserve">Trådhyllesystem, 40 cm Hvit</t>
        </is>
      </c>
      <c r="D139" s="66">
        <v>90.51</v>
      </c>
      <c t="inlineStr" r="E139" s="2">
        <is>
          <t xml:space="preserve">https://bomann-2693.rask17.raskesider.no/tegneprogrammet/wp-content/uploads/2019/10/Støtte-skjøtebeslag-trådhylle-150x146.png</t>
        </is>
        <f>HYPERLINK("https://bomann-2693.rask17.raskesider.no/tegneprogrammet/wp-content/uploads/2019/10/Støtte-skjøtebeslag-trådhylle-150x146.png","https://bomann-2693.rask17.raskesider.no/tegneprogrammet/wp-content/uploads/2019/10/Støtte-skjøtebeslag-trådhylle-150x146.png")</f>
      </c>
      <c t="inlineStr" r="F139" s="2">
        <is>
          <t xml:space="preserve">https://bomann-2693.rask17.raskesider.no/tegneprogrammet/wp-content/uploads/2019/10/Støtte-skjøtebeslag-trådhylle-1.png</t>
        </is>
        <f>HYPERLINK("https://bomann-2693.rask17.raskesider.no/tegneprogrammet/wp-content/uploads/2019/10/Støtte-skjøtebeslag-trådhylle-1.png","https://bomann-2693.rask17.raskesider.no/tegneprogrammet/wp-content/uploads/2019/10/Støtte-skjøtebeslag-trådhylle-1.png")</f>
      </c>
    </row>
    <row r="140">
      <c r="A140" s="65">
        <v>510110004</v>
      </c>
      <c t="inlineStr" r="B140">
        <is>
          <t xml:space="preserve">Trådhylle feste mot vegg 40 cm, HVIT</t>
        </is>
      </c>
      <c t="inlineStr" r="C140">
        <is>
          <t xml:space="preserve">Trådhyllesystem, 40 cm Hvit</t>
        </is>
      </c>
      <c r="D140" s="66">
        <v>66.84</v>
      </c>
      <c t="inlineStr" r="E140" s="2">
        <is>
          <t xml:space="preserve">https://bomann-2693.rask17.raskesider.no/tegneprogrammet/wp-content/uploads/2019/10/Trådhylle-feste-mot-vegg-150x150.png</t>
        </is>
        <f>HYPERLINK("https://bomann-2693.rask17.raskesider.no/tegneprogrammet/wp-content/uploads/2019/10/Trådhylle-feste-mot-vegg-150x150.png","https://bomann-2693.rask17.raskesider.no/tegneprogrammet/wp-content/uploads/2019/10/Trådhylle-feste-mot-vegg-150x150.png")</f>
      </c>
      <c t="inlineStr" r="F140" s="2">
        <is>
          <t xml:space="preserve">https://bomann-2693.rask17.raskesider.no/tegneprogrammet/wp-content/uploads/2019/10/Trådhylle-feste-mot-vegg-1.png</t>
        </is>
        <f>HYPERLINK("https://bomann-2693.rask17.raskesider.no/tegneprogrammet/wp-content/uploads/2019/10/Trådhylle-feste-mot-vegg-1.png","https://bomann-2693.rask17.raskesider.no/tegneprogrammet/wp-content/uploads/2019/10/Trådhylle-feste-mot-vegg-1.png")</f>
      </c>
    </row>
    <row r="141">
      <c r="A141" s="65">
        <v>510110005</v>
      </c>
      <c t="inlineStr" r="B141">
        <is>
          <t xml:space="preserve">Trådhylle feste mot stativ roller 40, HVIT</t>
        </is>
      </c>
      <c t="inlineStr" r="C141">
        <is>
          <t xml:space="preserve">Trådhyllesystem, 40 cm Hvit</t>
        </is>
      </c>
      <c r="D141" s="66">
        <v>96.12</v>
      </c>
    </row>
    <row r="142">
      <c r="A142" s="65">
        <v>510110006</v>
      </c>
      <c t="inlineStr" r="B142">
        <is>
          <t xml:space="preserve">Trådhylle midtstøtte 40cm, HVIT</t>
        </is>
      </c>
      <c t="inlineStr" r="C142">
        <is>
          <t xml:space="preserve">Trådhyllesystem, 40 cm Hvit</t>
        </is>
      </c>
      <c r="D142" s="66">
        <v>90.51</v>
      </c>
      <c t="inlineStr" r="E142" s="2">
        <is>
          <t xml:space="preserve">https://bomann-2693.rask17.raskesider.no/tegneprogrammet/wp-content/uploads/2019/10/Trådhylle-midtstøtte-150x130.png</t>
        </is>
        <f>HYPERLINK("https://bomann-2693.rask17.raskesider.no/tegneprogrammet/wp-content/uploads/2019/10/Trådhylle-midtstøtte-150x130.png","https://bomann-2693.rask17.raskesider.no/tegneprogrammet/wp-content/uploads/2019/10/Trådhylle-midtstøtte-150x130.png")</f>
      </c>
      <c t="inlineStr" r="F142" s="2">
        <is>
          <t xml:space="preserve">https://bomann-2693.rask17.raskesider.no/tegneprogrammet/wp-content/uploads/2019/10/Trådhylle-midtstøtte-1.png</t>
        </is>
        <f>HYPERLINK("https://bomann-2693.rask17.raskesider.no/tegneprogrammet/wp-content/uploads/2019/10/Trådhylle-midtstøtte-1.png","https://bomann-2693.rask17.raskesider.no/tegneprogrammet/wp-content/uploads/2019/10/Trådhylle-midtstøtte-1.png")</f>
      </c>
    </row>
    <row r="143">
      <c r="A143" s="65">
        <v>510110027</v>
      </c>
      <c t="inlineStr" r="B143">
        <is>
          <t xml:space="preserve">Stil knekt 27cm, HVIT</t>
        </is>
      </c>
      <c t="inlineStr" r="C143">
        <is>
          <t xml:space="preserve">Trådhyllesystem, 40 cm Hvit</t>
        </is>
      </c>
      <c r="D143" s="66">
        <v>21.10</v>
      </c>
    </row>
    <row r="144">
      <c r="A144" s="65">
        <v>510110037</v>
      </c>
      <c t="inlineStr" r="B144">
        <is>
          <t xml:space="preserve">Stil knekt 37cm, HVIT</t>
        </is>
      </c>
      <c t="inlineStr" r="C144">
        <is>
          <t xml:space="preserve">Trådhyllesystem, 40 cm Hvit</t>
        </is>
      </c>
      <c r="D144" s="66">
        <v>26.96</v>
      </c>
    </row>
    <row r="145">
      <c r="A145" s="65">
        <v>510111801</v>
      </c>
      <c t="inlineStr" r="B145">
        <is>
          <t xml:space="preserve">Trådhylle 180×40, HVIT (tilpasses av kunden)</t>
        </is>
      </c>
      <c t="inlineStr" r="C145">
        <is>
          <t xml:space="preserve">Trådhyllesystem, 40 cm Hvit</t>
        </is>
      </c>
      <c r="D145" s="66">
        <v>177.05</v>
      </c>
      <c t="inlineStr" r="E145" s="2">
        <is>
          <t xml:space="preserve">https://bomann-2693.rask17.raskesider.no/tegneprogrammet/wp-content/uploads/2019/10/Trådhylle-4-150x88.png</t>
        </is>
        <f>HYPERLINK("https://bomann-2693.rask17.raskesider.no/tegneprogrammet/wp-content/uploads/2019/10/Trådhylle-4-150x88.png","https://bomann-2693.rask17.raskesider.no/tegneprogrammet/wp-content/uploads/2019/10/Trådhylle-4-150x88.png")</f>
      </c>
      <c t="inlineStr" r="F145" s="2">
        <is>
          <t xml:space="preserve">https://bomann-2693.rask17.raskesider.no/tegneprogrammet/wp-content/uploads/2019/10/Trådhylle-5.png</t>
        </is>
        <f>HYPERLINK("https://bomann-2693.rask17.raskesider.no/tegneprogrammet/wp-content/uploads/2019/10/Trådhylle-5.png","https://bomann-2693.rask17.raskesider.no/tegneprogrammet/wp-content/uploads/2019/10/Trådhylle-5.png")</f>
      </c>
    </row>
    <row r="146">
      <c r="A146" s="65">
        <v>510119001</v>
      </c>
      <c t="inlineStr" r="B146">
        <is>
          <t xml:space="preserve">Trådhylle 90×40, HVIT (tilpasses av kunden)</t>
        </is>
      </c>
      <c t="inlineStr" r="C146">
        <is>
          <t xml:space="preserve">Trådhyllesystem, 40 cm Hvit</t>
        </is>
      </c>
      <c r="D146" s="66">
        <v>106.68</v>
      </c>
      <c t="inlineStr" r="E146" s="2">
        <is>
          <t xml:space="preserve">https://bomann-2693.rask17.raskesider.no/tegneprogrammet/wp-content/uploads/2019/10/Trådhylle-6-150x88.png</t>
        </is>
        <f>HYPERLINK("https://bomann-2693.rask17.raskesider.no/tegneprogrammet/wp-content/uploads/2019/10/Trådhylle-6-150x88.png","https://bomann-2693.rask17.raskesider.no/tegneprogrammet/wp-content/uploads/2019/10/Trådhylle-6-150x88.png")</f>
      </c>
      <c t="inlineStr" r="F146" s="2">
        <is>
          <t xml:space="preserve">https://bomann-2693.rask17.raskesider.no/tegneprogrammet/wp-content/uploads/2019/10/Trådhylle-7.png</t>
        </is>
        <f>HYPERLINK("https://bomann-2693.rask17.raskesider.no/tegneprogrammet/wp-content/uploads/2019/10/Trådhylle-7.png","https://bomann-2693.rask17.raskesider.no/tegneprogrammet/wp-content/uploads/2019/10/Trådhylle-7.png")</f>
      </c>
    </row>
    <row r="147">
      <c r="A147" s="65">
        <v>511110001</v>
      </c>
      <c t="inlineStr" r="B147">
        <is>
          <t xml:space="preserve">Mellaminhylle feste mot roller stativ 50cm, HVIT</t>
        </is>
      </c>
      <c t="inlineStr" r="C147">
        <is>
          <t xml:space="preserve">Trådhyllesystem, 50 cm Hvit</t>
        </is>
      </c>
      <c r="D147" s="66">
        <v>89.58</v>
      </c>
      <c t="inlineStr" r="E147" s="2">
        <is>
          <t xml:space="preserve">https://bomann-2693.rask17.raskesider.no/tegneprogrammet/wp-content/uploads/2019/10/Melamin-mot-rollerstativ-2-150x108.png</t>
        </is>
        <f>HYPERLINK("https://bomann-2693.rask17.raskesider.no/tegneprogrammet/wp-content/uploads/2019/10/Melamin-mot-rollerstativ-2-150x108.png","https://bomann-2693.rask17.raskesider.no/tegneprogrammet/wp-content/uploads/2019/10/Melamin-mot-rollerstativ-2-150x108.png")</f>
      </c>
      <c t="inlineStr" r="F147" s="2">
        <is>
          <t xml:space="preserve">https://bomann-2693.rask17.raskesider.no/tegneprogrammet/wp-content/uploads/2019/10/Melamin-mot-rollerstativ-3.png</t>
        </is>
        <f>HYPERLINK("https://bomann-2693.rask17.raskesider.no/tegneprogrammet/wp-content/uploads/2019/10/Melamin-mot-rollerstativ-3.png","https://bomann-2693.rask17.raskesider.no/tegneprogrammet/wp-content/uploads/2019/10/Melamin-mot-rollerstativ-3.png")</f>
      </c>
    </row>
    <row r="148">
      <c r="A148" s="65">
        <v>511110002</v>
      </c>
      <c t="inlineStr" r="B148">
        <is>
          <t xml:space="preserve">Knekt for trådhylle 50 cm, HVIT</t>
        </is>
      </c>
      <c t="inlineStr" r="C148">
        <is>
          <t xml:space="preserve">Trådhyllesystem, 50 cm Hvit</t>
        </is>
      </c>
      <c r="D148" s="66">
        <v>36.34</v>
      </c>
      <c t="inlineStr" r="E148" s="2">
        <is>
          <t xml:space="preserve">https://bomann-2693.rask17.raskesider.no/tegneprogrammet/wp-content/uploads/2019/10/Knekt-2-150x150.png</t>
        </is>
        <f>HYPERLINK("https://bomann-2693.rask17.raskesider.no/tegneprogrammet/wp-content/uploads/2019/10/Knekt-2-150x150.png","https://bomann-2693.rask17.raskesider.no/tegneprogrammet/wp-content/uploads/2019/10/Knekt-2-150x150.png")</f>
      </c>
      <c t="inlineStr" r="F148" s="2">
        <is>
          <t xml:space="preserve">https://bomann-2693.rask17.raskesider.no/tegneprogrammet/wp-content/uploads/2019/10/Knekt-3.png</t>
        </is>
        <f>HYPERLINK("https://bomann-2693.rask17.raskesider.no/tegneprogrammet/wp-content/uploads/2019/10/Knekt-3.png","https://bomann-2693.rask17.raskesider.no/tegneprogrammet/wp-content/uploads/2019/10/Knekt-3.png")</f>
      </c>
    </row>
    <row r="149">
      <c r="A149" s="65">
        <v>511110003</v>
      </c>
      <c t="inlineStr" r="B149">
        <is>
          <t xml:space="preserve">Støtte/skjøtebeslag for trådhylle 50cm, HVIT</t>
        </is>
      </c>
      <c t="inlineStr" r="C149">
        <is>
          <t xml:space="preserve">Trådhyllesystem, 50 cm Hvit</t>
        </is>
      </c>
      <c r="D149" s="66">
        <v>92.64</v>
      </c>
      <c t="inlineStr" r="E149" s="2">
        <is>
          <t xml:space="preserve">https://bomann-2693.rask17.raskesider.no/tegneprogrammet/wp-content/uploads/2019/10/Støtte-skjøtebeslag-trådhylle-2-150x146.png</t>
        </is>
        <f>HYPERLINK("https://bomann-2693.rask17.raskesider.no/tegneprogrammet/wp-content/uploads/2019/10/Støtte-skjøtebeslag-trådhylle-2-150x146.png","https://bomann-2693.rask17.raskesider.no/tegneprogrammet/wp-content/uploads/2019/10/Støtte-skjøtebeslag-trådhylle-2-150x146.png")</f>
      </c>
      <c t="inlineStr" r="F149" s="2">
        <is>
          <t xml:space="preserve">https://bomann-2693.rask17.raskesider.no/tegneprogrammet/wp-content/uploads/2019/10/Støtte-skjøtebeslag-trådhylle-3.png</t>
        </is>
        <f>HYPERLINK("https://bomann-2693.rask17.raskesider.no/tegneprogrammet/wp-content/uploads/2019/10/Støtte-skjøtebeslag-trådhylle-3.png","https://bomann-2693.rask17.raskesider.no/tegneprogrammet/wp-content/uploads/2019/10/Støtte-skjøtebeslag-trådhylle-3.png")</f>
      </c>
    </row>
    <row r="150">
      <c r="A150" s="65">
        <v>511110004</v>
      </c>
      <c t="inlineStr" r="B150">
        <is>
          <t xml:space="preserve">Trådhylle feste mot vegg 50 cm, HVIT</t>
        </is>
      </c>
      <c t="inlineStr" r="C150">
        <is>
          <t xml:space="preserve">Trådhyllesystem, 50 cm Hvit</t>
        </is>
      </c>
      <c r="D150" s="66">
        <v>66.84</v>
      </c>
      <c t="inlineStr" r="E150" s="2">
        <is>
          <t xml:space="preserve">https://bomann-2693.rask17.raskesider.no/tegneprogrammet/wp-content/uploads/2019/10/Trådhylle-feste-mot-vegg-2-150x150.png</t>
        </is>
        <f>HYPERLINK("https://bomann-2693.rask17.raskesider.no/tegneprogrammet/wp-content/uploads/2019/10/Trådhylle-feste-mot-vegg-2-150x150.png","https://bomann-2693.rask17.raskesider.no/tegneprogrammet/wp-content/uploads/2019/10/Trådhylle-feste-mot-vegg-2-150x150.png")</f>
      </c>
      <c t="inlineStr" r="F150" s="2">
        <is>
          <t xml:space="preserve">https://bomann-2693.rask17.raskesider.no/tegneprogrammet/wp-content/uploads/2019/10/Trådhylle-feste-mot-vegg-3.png</t>
        </is>
        <f>HYPERLINK("https://bomann-2693.rask17.raskesider.no/tegneprogrammet/wp-content/uploads/2019/10/Trådhylle-feste-mot-vegg-3.png","https://bomann-2693.rask17.raskesider.no/tegneprogrammet/wp-content/uploads/2019/10/Trådhylle-feste-mot-vegg-3.png")</f>
      </c>
    </row>
    <row r="151">
      <c r="A151" s="65">
        <v>511110005</v>
      </c>
      <c t="inlineStr" r="B151">
        <is>
          <t xml:space="preserve">Trådhylle feste mot roller stativ 50cm, HVIT</t>
        </is>
      </c>
      <c t="inlineStr" r="C151">
        <is>
          <t xml:space="preserve">Trådhyllesystem, 50 cm Hvit</t>
        </is>
      </c>
      <c r="D151" s="66">
        <v>96.12</v>
      </c>
      <c t="inlineStr" r="E151" s="2">
        <is>
          <t xml:space="preserve">https://bomann-2693.rask17.raskesider.no/tegneprogrammet/wp-content/uploads/2019/10/Trådhyllefeste-mot-Rollerstativ-150x134.png</t>
        </is>
        <f>HYPERLINK("https://bomann-2693.rask17.raskesider.no/tegneprogrammet/wp-content/uploads/2019/10/Trådhyllefeste-mot-Rollerstativ-150x134.png","https://bomann-2693.rask17.raskesider.no/tegneprogrammet/wp-content/uploads/2019/10/Trådhyllefeste-mot-Rollerstativ-150x134.png")</f>
      </c>
      <c t="inlineStr" r="F151" s="2">
        <is>
          <t xml:space="preserve">https://bomann-2693.rask17.raskesider.no/tegneprogrammet/wp-content/uploads/2019/10/Trådhyllefeste-mot-Rollerstativ-1.png</t>
        </is>
        <f>HYPERLINK("https://bomann-2693.rask17.raskesider.no/tegneprogrammet/wp-content/uploads/2019/10/Trådhyllefeste-mot-Rollerstativ-1.png","https://bomann-2693.rask17.raskesider.no/tegneprogrammet/wp-content/uploads/2019/10/Trådhyllefeste-mot-Rollerstativ-1.png")</f>
      </c>
    </row>
    <row r="152">
      <c r="A152" s="65">
        <v>511110006</v>
      </c>
      <c t="inlineStr" r="B152">
        <is>
          <t xml:space="preserve">Trådhylle hjørne klips (4 stk), HVIT</t>
        </is>
      </c>
      <c t="inlineStr" r="C152">
        <is>
          <t xml:space="preserve">Trådhyllesystem, 50 cm Hvit</t>
        </is>
      </c>
      <c r="D152" s="66">
        <v>41.72</v>
      </c>
      <c t="inlineStr" r="E152" s="2">
        <is>
          <t xml:space="preserve">https://bomann-2693.rask17.raskesider.no/tegneprogrammet/wp-content/uploads/2019/10/trådhylle-hjørne.png</t>
        </is>
        <f>HYPERLINK("https://bomann-2693.rask17.raskesider.no/tegneprogrammet/wp-content/uploads/2019/10/trådhylle-hjørne.png","https://bomann-2693.rask17.raskesider.no/tegneprogrammet/wp-content/uploads/2019/10/trådhylle-hjørne.png")</f>
      </c>
      <c t="inlineStr" r="F152" s="2">
        <is>
          <t xml:space="preserve">https://bomann-2693.rask17.raskesider.no/tegneprogrammet/wp-content/uploads/2019/10/trådhylle-hjørne-1.png</t>
        </is>
        <f>HYPERLINK("https://bomann-2693.rask17.raskesider.no/tegneprogrammet/wp-content/uploads/2019/10/trådhylle-hjørne-1.png","https://bomann-2693.rask17.raskesider.no/tegneprogrammet/wp-content/uploads/2019/10/trådhylle-hjørne-1.png")</f>
      </c>
    </row>
    <row r="153">
      <c r="A153" s="65">
        <v>511110007</v>
      </c>
      <c t="inlineStr" r="B153">
        <is>
          <t xml:space="preserve">Trådhylle klips (4 stk), HVIT</t>
        </is>
      </c>
      <c t="inlineStr" r="C153">
        <is>
          <t xml:space="preserve">Trådhyllesystem, 50 cm Hvit</t>
        </is>
      </c>
      <c r="D153" s="66">
        <v>28.75</v>
      </c>
      <c t="inlineStr" r="E153" s="2">
        <is>
          <t xml:space="preserve">https://bomann-2693.rask17.raskesider.no/tegneprogrammet/wp-content/uploads/2019/10/Trådhylle-klips.png</t>
        </is>
        <f>HYPERLINK("https://bomann-2693.rask17.raskesider.no/tegneprogrammet/wp-content/uploads/2019/10/Trådhylle-klips.png","https://bomann-2693.rask17.raskesider.no/tegneprogrammet/wp-content/uploads/2019/10/Trådhylle-klips.png")</f>
      </c>
      <c t="inlineStr" r="F153" s="2">
        <is>
          <t xml:space="preserve">https://bomann-2693.rask17.raskesider.no/tegneprogrammet/wp-content/uploads/2019/10/Trådhylle-klips-1.png</t>
        </is>
        <f>HYPERLINK("https://bomann-2693.rask17.raskesider.no/tegneprogrammet/wp-content/uploads/2019/10/Trådhylle-klips-1.png","https://bomann-2693.rask17.raskesider.no/tegneprogrammet/wp-content/uploads/2019/10/Trådhylle-klips-1.png")</f>
      </c>
    </row>
    <row r="154">
      <c r="A154" s="65">
        <v>511110008</v>
      </c>
      <c t="inlineStr" r="B154">
        <is>
          <t xml:space="preserve">Trådhylle midtstøtte 50cm, HVIT</t>
        </is>
      </c>
      <c t="inlineStr" r="C154">
        <is>
          <t xml:space="preserve">Trådhyllesystem, 50 cm Hvit</t>
        </is>
      </c>
      <c r="D154" s="66">
        <v>92.88</v>
      </c>
      <c t="inlineStr" r="E154" s="2">
        <is>
          <t xml:space="preserve">https://bomann-2693.rask17.raskesider.no/tegneprogrammet/wp-content/uploads/2019/10/Trådhylle-midtstøtte-2-150x130.png</t>
        </is>
        <f>HYPERLINK("https://bomann-2693.rask17.raskesider.no/tegneprogrammet/wp-content/uploads/2019/10/Trådhylle-midtstøtte-2-150x130.png","https://bomann-2693.rask17.raskesider.no/tegneprogrammet/wp-content/uploads/2019/10/Trådhylle-midtstøtte-2-150x130.png")</f>
      </c>
      <c t="inlineStr" r="F154" s="2">
        <is>
          <t xml:space="preserve">https://bomann-2693.rask17.raskesider.no/tegneprogrammet/wp-content/uploads/2019/10/Trådhylle-midtstøtte-3.png</t>
        </is>
        <f>HYPERLINK("https://bomann-2693.rask17.raskesider.no/tegneprogrammet/wp-content/uploads/2019/10/Trådhylle-midtstøtte-3.png","https://bomann-2693.rask17.raskesider.no/tegneprogrammet/wp-content/uploads/2019/10/Trådhylle-midtstøtte-3.png")</f>
      </c>
    </row>
    <row r="155">
      <c r="A155" s="65">
        <v>511110047</v>
      </c>
      <c t="inlineStr" r="B155">
        <is>
          <t xml:space="preserve">Stil knekt 47cm, HVIT</t>
        </is>
      </c>
      <c t="inlineStr" r="C155">
        <is>
          <t xml:space="preserve">Trådhyllesystem, 50 cm Hvit</t>
        </is>
      </c>
      <c r="D155" s="66">
        <v>35.67</v>
      </c>
    </row>
    <row r="156">
      <c r="A156" s="65">
        <v>511111001</v>
      </c>
      <c t="inlineStr" r="B156">
        <is>
          <t xml:space="preserve">Bæreskinne 100cm, HVIT (tilpasses av kunden)</t>
        </is>
      </c>
      <c t="inlineStr" r="C156">
        <is>
          <t xml:space="preserve">Trådhyllesystem, 50 cm Hvit</t>
        </is>
      </c>
      <c r="D156" s="66">
        <v>70.95</v>
      </c>
      <c t="inlineStr" r="E156" s="2">
        <is>
          <t xml:space="preserve">https://bomann-2693.rask17.raskesider.no/tegneprogrammet/wp-content/uploads/2019/10/Bærelist-150x76.png</t>
        </is>
        <f>HYPERLINK("https://bomann-2693.rask17.raskesider.no/tegneprogrammet/wp-content/uploads/2019/10/Bærelist-150x76.png","https://bomann-2693.rask17.raskesider.no/tegneprogrammet/wp-content/uploads/2019/10/Bærelist-150x76.png")</f>
      </c>
      <c t="inlineStr" r="F156" s="2">
        <is>
          <t xml:space="preserve">https://bomann-2693.rask17.raskesider.no/tegneprogrammet/wp-content/uploads/2019/10/Bærelist-1.png</t>
        </is>
        <f>HYPERLINK("https://bomann-2693.rask17.raskesider.no/tegneprogrammet/wp-content/uploads/2019/10/Bærelist-1.png","https://bomann-2693.rask17.raskesider.no/tegneprogrammet/wp-content/uploads/2019/10/Bærelist-1.png")</f>
      </c>
    </row>
    <row r="157">
      <c r="A157" s="65">
        <v>511111402</v>
      </c>
      <c t="inlineStr" r="B157">
        <is>
          <t xml:space="preserve">Hengeskinne 140cm, HVIT</t>
        </is>
      </c>
      <c t="inlineStr" r="C157">
        <is>
          <t xml:space="preserve">Trådhyllesystem, 50 cm Hvit</t>
        </is>
      </c>
      <c r="D157" s="66">
        <v>111.95</v>
      </c>
      <c t="inlineStr" r="E157" s="2">
        <is>
          <t xml:space="preserve">https://bomann-2693.rask17.raskesider.no/tegneprogrammet/wp-content/uploads/2019/10/Hengeskinne-2-50x150.png</t>
        </is>
        <f>HYPERLINK("https://bomann-2693.rask17.raskesider.no/tegneprogrammet/wp-content/uploads/2019/10/Hengeskinne-2-50x150.png","https://bomann-2693.rask17.raskesider.no/tegneprogrammet/wp-content/uploads/2019/10/Hengeskinne-2-50x150.png")</f>
      </c>
      <c t="inlineStr" r="F157" s="2">
        <is>
          <t xml:space="preserve">https://bomann-2693.rask17.raskesider.no/tegneprogrammet/wp-content/uploads/2019/10/Hengeskinne-3.png</t>
        </is>
        <f>HYPERLINK("https://bomann-2693.rask17.raskesider.no/tegneprogrammet/wp-content/uploads/2019/10/Hengeskinne-3.png","https://bomann-2693.rask17.raskesider.no/tegneprogrammet/wp-content/uploads/2019/10/Hengeskinne-3.png")</f>
      </c>
    </row>
    <row r="158">
      <c r="A158" s="65">
        <v>511111801</v>
      </c>
      <c t="inlineStr" r="B158">
        <is>
          <t xml:space="preserve">Trådhylle 180×50, HVIT (tilpasses av kunden)</t>
        </is>
      </c>
      <c t="inlineStr" r="C158">
        <is>
          <t xml:space="preserve">Trådhyllesystem, 50 cm Hvit</t>
        </is>
      </c>
      <c r="D158" s="66">
        <v>201.10</v>
      </c>
      <c t="inlineStr" r="E158" s="2">
        <is>
          <t xml:space="preserve">https://bomann-2693.rask17.raskesider.no/tegneprogrammet/wp-content/uploads/2019/10/Trådhylle-150x88.png</t>
        </is>
        <f>HYPERLINK("https://bomann-2693.rask17.raskesider.no/tegneprogrammet/wp-content/uploads/2019/10/Trådhylle-150x88.png","https://bomann-2693.rask17.raskesider.no/tegneprogrammet/wp-content/uploads/2019/10/Trådhylle-150x88.png")</f>
      </c>
      <c t="inlineStr" r="F158" s="2">
        <is>
          <t xml:space="preserve">https://bomann-2693.rask17.raskesider.no/tegneprogrammet/wp-content/uploads/2019/10/Trådhylle-1.png</t>
        </is>
        <f>HYPERLINK("https://bomann-2693.rask17.raskesider.no/tegneprogrammet/wp-content/uploads/2019/10/Trådhylle-1.png","https://bomann-2693.rask17.raskesider.no/tegneprogrammet/wp-content/uploads/2019/10/Trådhylle-1.png")</f>
      </c>
    </row>
    <row r="159">
      <c r="A159" s="65">
        <v>511112001</v>
      </c>
      <c t="inlineStr" r="B159">
        <is>
          <t xml:space="preserve">Bæreskinne 200cm, HVIT (tilpasses av kunden)</t>
        </is>
      </c>
      <c t="inlineStr" r="C159">
        <is>
          <t xml:space="preserve">Trådhyllesystem, 50 cm Hvit</t>
        </is>
      </c>
      <c r="D159" s="66">
        <v>138.38</v>
      </c>
      <c t="inlineStr" r="E159" s="2">
        <is>
          <t xml:space="preserve">https://bomann-2693.rask17.raskesider.no/tegneprogrammet/wp-content/uploads/2019/10/Bærelist-2-150x76.png</t>
        </is>
        <f>HYPERLINK("https://bomann-2693.rask17.raskesider.no/tegneprogrammet/wp-content/uploads/2019/10/Bærelist-2-150x76.png","https://bomann-2693.rask17.raskesider.no/tegneprogrammet/wp-content/uploads/2019/10/Bærelist-2-150x76.png")</f>
      </c>
      <c t="inlineStr" r="F159" s="2">
        <is>
          <t xml:space="preserve">https://bomann-2693.rask17.raskesider.no/tegneprogrammet/wp-content/uploads/2019/10/Bærelist-3.png</t>
        </is>
        <f>HYPERLINK("https://bomann-2693.rask17.raskesider.no/tegneprogrammet/wp-content/uploads/2019/10/Bærelist-3.png","https://bomann-2693.rask17.raskesider.no/tegneprogrammet/wp-content/uploads/2019/10/Bærelist-3.png")</f>
      </c>
    </row>
    <row r="160">
      <c r="A160" s="65">
        <v>511112002</v>
      </c>
      <c t="inlineStr" r="B160">
        <is>
          <t xml:space="preserve">Hengeskinne 200cm, HVIT</t>
        </is>
      </c>
      <c t="inlineStr" r="C160">
        <is>
          <t xml:space="preserve">Trådhyllesystem, 50 cm Hvit</t>
        </is>
      </c>
      <c r="D160" s="66">
        <v>158.27</v>
      </c>
      <c t="inlineStr" r="E160" s="2">
        <is>
          <t xml:space="preserve">https://bomann-2693.rask17.raskesider.no/tegneprogrammet/wp-content/uploads/2019/10/Hengeskinne-50x150.png</t>
        </is>
        <f>HYPERLINK("https://bomann-2693.rask17.raskesider.no/tegneprogrammet/wp-content/uploads/2019/10/Hengeskinne-50x150.png","https://bomann-2693.rask17.raskesider.no/tegneprogrammet/wp-content/uploads/2019/10/Hengeskinne-50x150.png")</f>
      </c>
      <c t="inlineStr" r="F160" s="2">
        <is>
          <t xml:space="preserve">https://bomann-2693.rask17.raskesider.no/tegneprogrammet/wp-content/uploads/2019/10/Hengeskinne-1.png</t>
        </is>
        <f>HYPERLINK("https://bomann-2693.rask17.raskesider.no/tegneprogrammet/wp-content/uploads/2019/10/Hengeskinne-1.png","https://bomann-2693.rask17.raskesider.no/tegneprogrammet/wp-content/uploads/2019/10/Hengeskinne-1.png")</f>
      </c>
    </row>
    <row r="161">
      <c r="A161" s="65">
        <v>511115301</v>
      </c>
      <c t="inlineStr" r="B161">
        <is>
          <t xml:space="preserve">Uttrekksramme 53 cm, HVIT</t>
        </is>
      </c>
      <c t="inlineStr" r="C161">
        <is>
          <t xml:space="preserve">Trådhyllesystem, 50 cm Hvit</t>
        </is>
      </c>
      <c r="D161" s="66">
        <v>183.48</v>
      </c>
      <c t="inlineStr" r="E161" s="2">
        <is>
          <t xml:space="preserve">https://bomann-2693.rask17.raskesider.no/tegneprogrammet/wp-content/uploads/2019/10/uttrekksramme-150x150.png</t>
        </is>
        <f>HYPERLINK("https://bomann-2693.rask17.raskesider.no/tegneprogrammet/wp-content/uploads/2019/10/uttrekksramme-150x150.png","https://bomann-2693.rask17.raskesider.no/tegneprogrammet/wp-content/uploads/2019/10/uttrekksramme-150x150.png")</f>
      </c>
      <c t="inlineStr" r="F161" s="2">
        <is>
          <t xml:space="preserve">https://bomann-2693.rask17.raskesider.no/tegneprogrammet/wp-content/uploads/2019/10/uttrekksramme-1.png</t>
        </is>
        <f>HYPERLINK("https://bomann-2693.rask17.raskesider.no/tegneprogrammet/wp-content/uploads/2019/10/uttrekksramme-1.png","https://bomann-2693.rask17.raskesider.no/tegneprogrammet/wp-content/uploads/2019/10/uttrekksramme-1.png")</f>
      </c>
    </row>
    <row r="162">
      <c r="A162" s="65">
        <v>511117301</v>
      </c>
      <c t="inlineStr" r="B162">
        <is>
          <t xml:space="preserve">Uttrekksramme 73 cm, HVIT</t>
        </is>
      </c>
      <c t="inlineStr" r="C162">
        <is>
          <t xml:space="preserve">Trådhyllesystem, 50 cm Hvit</t>
        </is>
      </c>
      <c r="D162" s="66">
        <v>210.44</v>
      </c>
      <c t="inlineStr" r="E162" s="2">
        <is>
          <t xml:space="preserve">https://bomann-2693.rask17.raskesider.no/tegneprogrammet/wp-content/uploads/2019/10/uttrekksramme-2-150x150.png</t>
        </is>
        <f>HYPERLINK("https://bomann-2693.rask17.raskesider.no/tegneprogrammet/wp-content/uploads/2019/10/uttrekksramme-2-150x150.png","https://bomann-2693.rask17.raskesider.no/tegneprogrammet/wp-content/uploads/2019/10/uttrekksramme-2-150x150.png")</f>
      </c>
      <c t="inlineStr" r="F162" s="2">
        <is>
          <t xml:space="preserve">https://bomann-2693.rask17.raskesider.no/tegneprogrammet/wp-content/uploads/2019/10/uttrekksramme-3.png</t>
        </is>
        <f>HYPERLINK("https://bomann-2693.rask17.raskesider.no/tegneprogrammet/wp-content/uploads/2019/10/uttrekksramme-3.png","https://bomann-2693.rask17.raskesider.no/tegneprogrammet/wp-content/uploads/2019/10/uttrekksramme-3.png")</f>
      </c>
    </row>
    <row r="163">
      <c r="A163" s="65">
        <v>511119001</v>
      </c>
      <c t="inlineStr" r="B163">
        <is>
          <t xml:space="preserve">Trådhylle 90×50, HVIT (tilpasses av kunden)</t>
        </is>
      </c>
      <c t="inlineStr" r="C163">
        <is>
          <t xml:space="preserve">Trådhyllesystem, 50 cm Hvit</t>
        </is>
      </c>
      <c r="D163" s="66">
        <v>117.85</v>
      </c>
      <c t="inlineStr" r="E163" s="2">
        <is>
          <t xml:space="preserve">https://bomann-2693.rask17.raskesider.no/tegneprogrammet/wp-content/uploads/2019/10/Trådhylle-2-150x88.png</t>
        </is>
        <f>HYPERLINK("https://bomann-2693.rask17.raskesider.no/tegneprogrammet/wp-content/uploads/2019/10/Trådhylle-2-150x88.png","https://bomann-2693.rask17.raskesider.no/tegneprogrammet/wp-content/uploads/2019/10/Trådhylle-2-150x88.png")</f>
      </c>
      <c t="inlineStr" r="F163" s="2">
        <is>
          <t xml:space="preserve">https://bomann-2693.rask17.raskesider.no/tegneprogrammet/wp-content/uploads/2019/10/Trådhylle-3.png</t>
        </is>
        <f>HYPERLINK("https://bomann-2693.rask17.raskesider.no/tegneprogrammet/wp-content/uploads/2019/10/Trådhylle-3.png","https://bomann-2693.rask17.raskesider.no/tegneprogrammet/wp-content/uploads/2019/10/Trådhylle-3.png")</f>
      </c>
    </row>
    <row r="164">
      <c r="A164" s="65">
        <v>57657</v>
      </c>
      <c t="inlineStr" r="B164">
        <is>
          <t xml:space="preserve">Test bdnd</t>
        </is>
      </c>
      <c t="inlineStr" r="C164">
        <is>
          <t xml:space="preserve">Testproduct 001</t>
        </is>
      </c>
      <c r="D164" s="66">
        <v>58.61</v>
      </c>
    </row>
    <row r="165">
      <c r="A165" s="65">
        <v>86768</v>
      </c>
      <c t="inlineStr" r="B165">
        <is>
          <t xml:space="preserve">test</t>
        </is>
      </c>
      <c t="inlineStr" r="C165">
        <is>
          <t xml:space="preserve">test FF</t>
        </is>
      </c>
      <c r="D165" s="66">
        <v>58.61</v>
      </c>
    </row>
    <row r="166">
      <c r="A166" s="65">
        <v>998938939</v>
      </c>
      <c t="inlineStr" r="B166">
        <is>
          <t xml:space="preserve">Test fakt Prod</t>
        </is>
      </c>
      <c t="inlineStr" r="C166">
        <is>
          <t xml:space="preserve">Gardrobestenger</t>
        </is>
      </c>
      <c r="D166" s="66">
        <v>111.91</v>
      </c>
    </row>
    <row r="167">
      <c t="inlineStr" r="A167">
        <is>
          <t xml:space="preserve">P-929828</t>
        </is>
      </c>
      <c t="inlineStr" r="B167">
        <is>
          <t xml:space="preserve">test product 00q1</t>
        </is>
      </c>
      <c t="inlineStr" r="C167">
        <is>
          <t xml:space="preserve">test FF</t>
        </is>
      </c>
      <c r="D167" s="66">
        <v>58.61</v>
      </c>
    </row>
    <row r="168">
      <c t="inlineStr" r="B168">
        <is>
          <t xml:space="preserve">Dørhøyde over 265 cm</t>
        </is>
      </c>
      <c t="inlineStr" r="C168">
        <is>
          <t xml:space="preserve">Tillegg fronter</t>
        </is>
      </c>
      <c r="D168" s="66">
        <v>58.61</v>
      </c>
    </row>
    <row r="169">
      <c t="inlineStr" r="B169">
        <is>
          <t xml:space="preserve">testpro619</t>
        </is>
      </c>
      <c t="inlineStr" r="C169">
        <is>
          <t xml:space="preserve">Kurvstativ, 50 cm dybde</t>
        </is>
      </c>
    </row>
    <row r="170">
      <c t="inlineStr" r="B170">
        <is>
          <t xml:space="preserve">Børstedempere</t>
        </is>
      </c>
      <c t="inlineStr" r="C170">
        <is>
          <t xml:space="preserve">Tillegg fronter</t>
        </is>
      </c>
      <c r="D170" s="66">
        <v>96.76</v>
      </c>
      <c t="inlineStr" r="E170" s="2">
        <is>
          <t xml:space="preserve">https://bomann-2693.rask17.raskesider.no/tegneprogrammet/wp-content/uploads/2019/10/børste-150x150.png</t>
        </is>
        <f>HYPERLINK("https://bomann-2693.rask17.raskesider.no/tegneprogrammet/wp-content/uploads/2019/10/børste-150x150.png","https://bomann-2693.rask17.raskesider.no/tegneprogrammet/wp-content/uploads/2019/10/børste-150x150.png")</f>
      </c>
      <c t="inlineStr" r="F170" s="2">
        <is>
          <t xml:space="preserve">https://bomann-2693.rask17.raskesider.no/tegneprogrammet/wp-content/uploads/2019/10/børste-1.png</t>
        </is>
        <f>HYPERLINK("https://bomann-2693.rask17.raskesider.no/tegneprogrammet/wp-content/uploads/2019/10/børste-1.png","https://bomann-2693.rask17.raskesider.no/tegneprogrammet/wp-content/uploads/2019/10/børste-1.png")</f>
      </c>
    </row>
    <row r="171">
      <c t="inlineStr" r="B171">
        <is>
          <t xml:space="preserve">hylle plate</t>
        </is>
      </c>
      <c t="inlineStr" r="C171">
        <is>
          <t xml:space="preserve">Tråd-/skuffinnredning</t>
        </is>
      </c>
    </row>
    <row r="172">
      <c t="inlineStr" r="B172">
        <is>
          <t xml:space="preserve">Uttrekkbar trådhylle 43 cm</t>
        </is>
      </c>
      <c t="inlineStr" r="C172">
        <is>
          <t xml:space="preserve">Tråd-/skuffinnredning</t>
        </is>
      </c>
      <c r="D172" s="66">
        <v>130.15</v>
      </c>
      <c t="inlineStr" r="E172" s="2">
        <is>
          <t xml:space="preserve">https://bomann-2693.rask17.raskesider.no/tegneprogrammet/wp-content/uploads/2018/01/Uttrekkbar_tråhylle-150x150.jpg</t>
        </is>
        <f>HYPERLINK("https://bomann-2693.rask17.raskesider.no/tegneprogrammet/wp-content/uploads/2018/01/Uttrekkbar_tråhylle-150x150.jpg","https://bomann-2693.rask17.raskesider.no/tegneprogrammet/wp-content/uploads/2018/01/Uttrekkbar_tråhylle-150x150.jpg")</f>
      </c>
      <c t="inlineStr" r="F172" s="2">
        <is>
          <t xml:space="preserve">https://bomann-2693.rask17.raskesider.no/tegneprogrammet/wp-content/uploads/2018/01/Uttrekkbar-tråhylle-1.jpg</t>
        </is>
        <f>HYPERLINK("https://bomann-2693.rask17.raskesider.no/tegneprogrammet/wp-content/uploads/2018/01/Uttrekkbar-tråhylle-1.jpg","https://bomann-2693.rask17.raskesider.no/tegneprogrammet/wp-content/uploads/2018/01/Uttrekkbar-tråhylle-1.jpg")</f>
      </c>
    </row>
    <row r="173">
      <c t="inlineStr" r="B173">
        <is>
          <t xml:space="preserve">Hyllekurv</t>
        </is>
      </c>
      <c t="inlineStr" r="C173">
        <is>
          <t xml:space="preserve">Tråd-/skuffinnredning</t>
        </is>
      </c>
      <c r="D173" s="66">
        <v>740.86</v>
      </c>
      <c t="inlineStr" r="E173" s="2">
        <is>
          <t xml:space="preserve">https://bomann-2693.rask17.raskesider.no/tegneprogrammet/wp-content/uploads/2016/08/Hyllekurv_icon-150x150.jpg</t>
        </is>
        <f>HYPERLINK("https://bomann-2693.rask17.raskesider.no/tegneprogrammet/wp-content/uploads/2016/08/Hyllekurv_icon-150x150.jpg","https://bomann-2693.rask17.raskesider.no/tegneprogrammet/wp-content/uploads/2016/08/Hyllekurv_icon-150x150.jpg")</f>
      </c>
      <c t="inlineStr" r="F173" s="2">
        <is>
          <t xml:space="preserve">https://bomann-2693.rask17.raskesider.no/tegneprogrammet/wp-content/uploads/2016/08/Hyllekurv.jpg</t>
        </is>
        <f>HYPERLINK("https://bomann-2693.rask17.raskesider.no/tegneprogrammet/wp-content/uploads/2016/08/Hyllekurv.jpg","https://bomann-2693.rask17.raskesider.no/tegneprogrammet/wp-content/uploads/2016/08/Hyllekurv.jpg")</f>
      </c>
    </row>
    <row r="174">
      <c t="inlineStr" r="B174">
        <is>
          <t xml:space="preserve">Kurv 43 cm m/ bunnplate</t>
        </is>
      </c>
      <c t="inlineStr" r="C174">
        <is>
          <t xml:space="preserve">Tråd-/skuffinnredning</t>
        </is>
      </c>
      <c r="D174" s="66">
        <v>130.15</v>
      </c>
      <c t="inlineStr" r="E174" s="2">
        <is>
          <t xml:space="preserve">https://bomann-2693.rask17.raskesider.no/tegneprogrammet/wp-content/uploads/2018/01/Kurv_bunnplate.jpg</t>
        </is>
        <f>HYPERLINK("https://bomann-2693.rask17.raskesider.no/tegneprogrammet/wp-content/uploads/2018/01/Kurv_bunnplate.jpg","https://bomann-2693.rask17.raskesider.no/tegneprogrammet/wp-content/uploads/2018/01/Kurv_bunnplate.jpg")</f>
      </c>
      <c t="inlineStr" r="F174" s="2">
        <is>
          <t xml:space="preserve">https://bomann-2693.rask17.raskesider.no/tegneprogrammet/wp-content/uploads/2018/01/Kurv-med-bunnplate-2.jpg</t>
        </is>
        <f>HYPERLINK("https://bomann-2693.rask17.raskesider.no/tegneprogrammet/wp-content/uploads/2018/01/Kurv-med-bunnplate-2.jpg","https://bomann-2693.rask17.raskesider.no/tegneprogrammet/wp-content/uploads/2018/01/Kurv-med-bunnplate-2.jpg")</f>
      </c>
    </row>
    <row r="175">
      <c t="inlineStr" r="B175">
        <is>
          <t xml:space="preserve">Kurv 53 cm m/ bunnplate</t>
        </is>
      </c>
      <c t="inlineStr" r="C175">
        <is>
          <t xml:space="preserve">Tråd-/skuffinnredning</t>
        </is>
      </c>
      <c r="D175" s="66">
        <v>114.91</v>
      </c>
      <c t="inlineStr" r="E175" s="2">
        <is>
          <t xml:space="preserve">https://bomann-2693.rask17.raskesider.no/tegneprogrammet/wp-content/uploads/2018/01/Kurv_bunnplate-1.jpg</t>
        </is>
        <f>HYPERLINK("https://bomann-2693.rask17.raskesider.no/tegneprogrammet/wp-content/uploads/2018/01/Kurv_bunnplate-1.jpg","https://bomann-2693.rask17.raskesider.no/tegneprogrammet/wp-content/uploads/2018/01/Kurv_bunnplate-1.jpg")</f>
      </c>
      <c t="inlineStr" r="F175" s="2">
        <is>
          <t xml:space="preserve">https://bomann-2693.rask17.raskesider.no/tegneprogrammet/wp-content/uploads/2016/08/Kurv-med-bunnplate.jpg</t>
        </is>
        <f>HYPERLINK("https://bomann-2693.rask17.raskesider.no/tegneprogrammet/wp-content/uploads/2016/08/Kurv-med-bunnplate.jpg","https://bomann-2693.rask17.raskesider.no/tegneprogrammet/wp-content/uploads/2016/08/Kurv-med-bunnplate.jpg")</f>
      </c>
    </row>
    <row r="176">
      <c t="inlineStr" r="B176">
        <is>
          <t xml:space="preserve">Spor</t>
        </is>
      </c>
      <c t="inlineStr" r="C176">
        <is>
          <t xml:space="preserve">Skinnesett</t>
        </is>
      </c>
      <c r="D176" s="66">
        <v>592.61</v>
      </c>
    </row>
    <row r="177">
      <c t="inlineStr" r="B177">
        <is>
          <t xml:space="preserve">Kurv 73 cm m/ bunnplate</t>
        </is>
      </c>
      <c t="inlineStr" r="C177">
        <is>
          <t xml:space="preserve">Tråd-/skuffinnredning</t>
        </is>
      </c>
      <c r="D177" s="66">
        <v>211.61</v>
      </c>
      <c t="inlineStr" r="E177" s="2">
        <is>
          <t xml:space="preserve">https://bomann-2693.rask17.raskesider.no/tegneprogrammet/wp-content/uploads/2018/01/Kurv_bunnplate-2.jpg</t>
        </is>
        <f>HYPERLINK("https://bomann-2693.rask17.raskesider.no/tegneprogrammet/wp-content/uploads/2018/01/Kurv_bunnplate-2.jpg","https://bomann-2693.rask17.raskesider.no/tegneprogrammet/wp-content/uploads/2018/01/Kurv_bunnplate-2.jpg")</f>
      </c>
      <c t="inlineStr" r="F177" s="2">
        <is>
          <t xml:space="preserve">https://bomann-2693.rask17.raskesider.no/tegneprogrammet/wp-content/uploads/2016/08/Kurv-med-bunnplate.jpg</t>
        </is>
        <f>HYPERLINK("https://bomann-2693.rask17.raskesider.no/tegneprogrammet/wp-content/uploads/2016/08/Kurv-med-bunnplate.jpg","https://bomann-2693.rask17.raskesider.no/tegneprogrammet/wp-content/uploads/2016/08/Kurv-med-bunnplate.jpg")</f>
      </c>
    </row>
    <row r="178">
      <c t="inlineStr" r="B178">
        <is>
          <t xml:space="preserve">SDPUtrekkbar trådhylle</t>
        </is>
      </c>
      <c t="inlineStr" r="C178">
        <is>
          <t xml:space="preserve">testab</t>
        </is>
      </c>
      <c r="D178" s="66">
        <v>134.11</v>
      </c>
      <c t="inlineStr" r="E178" s="2">
        <is>
          <t xml:space="preserve">https://bomann-2693.rask17.raskesider.no/tegneprogrammet/wp-content/uploads/2016/08/Uttrekkbar-hylle_icon-150x150.jpg</t>
        </is>
        <f>HYPERLINK("https://bomann-2693.rask17.raskesider.no/tegneprogrammet/wp-content/uploads/2016/08/Uttrekkbar-hylle_icon-150x150.jpg","https://bomann-2693.rask17.raskesider.no/tegneprogrammet/wp-content/uploads/2016/08/Uttrekkbar-hylle_icon-150x150.jpg")</f>
      </c>
      <c t="inlineStr" r="F178" s="2">
        <is>
          <t xml:space="preserve">https://bomann-2693.rask17.raskesider.no/tegneprogrammet/wp-content/uploads/2018/01/Uttrekkbar-tråhylle.jpg</t>
        </is>
        <f>HYPERLINK("https://bomann-2693.rask17.raskesider.no/tegneprogrammet/wp-content/uploads/2018/01/Uttrekkbar-tråhylle.jpg","https://bomann-2693.rask17.raskesider.no/tegneprogrammet/wp-content/uploads/2018/01/Uttrekkbar-tråhylle.jpg")</f>
      </c>
    </row>
    <row r="179">
      <c t="inlineStr" r="B179">
        <is>
          <t xml:space="preserve">2-veis kopling Sølv</t>
        </is>
      </c>
      <c t="inlineStr" r="C179">
        <is>
          <t xml:space="preserve">Ikke valgt</t>
        </is>
      </c>
      <c r="D179" s="66">
        <v>26.13</v>
      </c>
    </row>
    <row r="180">
      <c t="inlineStr" r="B180">
        <is>
          <t xml:space="preserve">Under fraktfri grense</t>
        </is>
      </c>
      <c t="inlineStr" r="C180">
        <is>
          <t xml:space="preserve">Tillegg fronter</t>
        </is>
      </c>
      <c r="D180" s="66">
        <v>398.62</v>
      </c>
    </row>
    <row r="181">
      <c t="inlineStr" r="B181">
        <is>
          <t xml:space="preserve">3-veis kopling, SØLV</t>
        </is>
      </c>
      <c t="inlineStr" r="C181">
        <is>
          <t xml:space="preserve">Ikke valgt</t>
        </is>
      </c>
      <c r="D181" s="66">
        <v>119.90</v>
      </c>
    </row>
    <row r="182">
      <c t="inlineStr" r="B182">
        <is>
          <t xml:space="preserve">Fast trådhylle</t>
        </is>
      </c>
      <c t="inlineStr" r="C182">
        <is>
          <t xml:space="preserve">test FF</t>
        </is>
      </c>
      <c r="D182" s="66">
        <v>12.87</v>
      </c>
      <c t="inlineStr" r="E182" s="2">
        <is>
          <t xml:space="preserve">https://bomann-2693.rask17.raskesider.no/tegneprogrammet/wp-content/uploads/2016/08/innredningsdeller143-150x150.jpg</t>
        </is>
        <f>HYPERLINK("https://bomann-2693.rask17.raskesider.no/tegneprogrammet/wp-content/uploads/2016/08/innredningsdeller143-150x150.jpg","https://bomann-2693.rask17.raskesider.no/tegneprogrammet/wp-content/uploads/2016/08/innredningsdeller143-150x150.jpg")</f>
      </c>
      <c t="inlineStr" r="F182" s="2">
        <is>
          <t xml:space="preserve">https://bomann-2693.rask17.raskesider.no/tegneprogrammet/wp-content/uploads/2016/08/Fast_tråhylle.jpg</t>
        </is>
        <f>HYPERLINK("https://bomann-2693.rask17.raskesider.no/tegneprogrammet/wp-content/uploads/2016/08/Fast_tråhylle.jpg","https://bomann-2693.rask17.raskesider.no/tegneprogrammet/wp-content/uploads/2016/08/Fast_tråhylle.jpg")</f>
      </c>
    </row>
    <row r="183">
      <c t="inlineStr" r="B183">
        <is>
          <t xml:space="preserve">SDPGarderobestang-Enkelt heng (tilpasses av kunden)</t>
        </is>
      </c>
      <c t="inlineStr" r="C183">
        <is>
          <t xml:space="preserve">test FF</t>
        </is>
      </c>
      <c r="D183" s="65">
        <v>0</v>
      </c>
      <c t="inlineStr" r="E183" s="2">
        <is>
          <t xml:space="preserve">https://bomann-2693.rask17.raskesider.no/tegneprogrammet/wp-content/uploads/2016/08/garderobestang-150x150.png</t>
        </is>
        <f>HYPERLINK("https://bomann-2693.rask17.raskesider.no/tegneprogrammet/wp-content/uploads/2016/08/garderobestang-150x150.png","https://bomann-2693.rask17.raskesider.no/tegneprogrammet/wp-content/uploads/2016/08/garderobestang-150x150.png")</f>
      </c>
      <c t="inlineStr" r="F183" s="2">
        <is>
          <t xml:space="preserve">https://bomann-2693.rask17.raskesider.no/tegneprogrammet/wp-content/uploads/2016/08/Garderobestang.jpg</t>
        </is>
        <f>HYPERLINK("https://bomann-2693.rask17.raskesider.no/tegneprogrammet/wp-content/uploads/2016/08/Garderobestang.jpg","https://bomann-2693.rask17.raskesider.no/tegneprogrammet/wp-content/uploads/2016/08/Garderobestang.jpg")</f>
      </c>
    </row>
    <row r="184">
      <c t="inlineStr" r="B184">
        <is>
          <t xml:space="preserve">SDPGarderobestang-Dobbelt heng (tilpasses av kunden)</t>
        </is>
      </c>
      <c t="inlineStr" r="C184">
        <is>
          <t xml:space="preserve">test FF</t>
        </is>
      </c>
      <c r="D184" s="65">
        <v>0</v>
      </c>
      <c t="inlineStr" r="E184" s="2">
        <is>
          <t xml:space="preserve">https://bomann-2693.rask17.raskesider.no/tegneprogrammet/wp-content/uploads/2016/08/garderobestang_double-150x150.jpg</t>
        </is>
        <f>HYPERLINK("https://bomann-2693.rask17.raskesider.no/tegneprogrammet/wp-content/uploads/2016/08/garderobestang_double-150x150.jpg","https://bomann-2693.rask17.raskesider.no/tegneprogrammet/wp-content/uploads/2016/08/garderobestang_double-150x150.jpg")</f>
      </c>
      <c t="inlineStr" r="F184" s="2">
        <is>
          <t xml:space="preserve">https://bomann-2693.rask17.raskesider.no/tegneprogrammet/wp-content/uploads/2016/08/double_heng.jpg</t>
        </is>
        <f>HYPERLINK("https://bomann-2693.rask17.raskesider.no/tegneprogrammet/wp-content/uploads/2016/08/double_heng.jpg","https://bomann-2693.rask17.raskesider.no/tegneprogrammet/wp-content/uploads/2016/08/double_heng.jpg")</f>
      </c>
    </row>
    <row r="185">
      <c t="inlineStr" r="B185">
        <is>
          <t xml:space="preserve">SDPGarderobestang-Komb. dob./enkelt heng (tilpasses av kunden)</t>
        </is>
      </c>
      <c t="inlineStr" r="C185">
        <is>
          <t xml:space="preserve">test FF</t>
        </is>
      </c>
      <c r="D185" s="65">
        <v>0</v>
      </c>
      <c t="inlineStr" r="E185" s="2">
        <is>
          <t xml:space="preserve">https://bomann-2693.rask17.raskesider.no/tegneprogrammet/wp-content/uploads/2016/08/garderobestang_combi-150x150.jpg</t>
        </is>
        <f>HYPERLINK("https://bomann-2693.rask17.raskesider.no/tegneprogrammet/wp-content/uploads/2016/08/garderobestang_combi-150x150.jpg","https://bomann-2693.rask17.raskesider.no/tegneprogrammet/wp-content/uploads/2016/08/garderobestang_combi-150x150.jpg")</f>
      </c>
      <c t="inlineStr" r="F185" s="2">
        <is>
          <t xml:space="preserve">https://bomann-2693.rask17.raskesider.no/tegneprogrammet/wp-content/uploads/2016/08/combi_heng.jpg</t>
        </is>
        <f>HYPERLINK("https://bomann-2693.rask17.raskesider.no/tegneprogrammet/wp-content/uploads/2016/08/combi_heng.jpg","https://bomann-2693.rask17.raskesider.no/tegneprogrammet/wp-content/uploads/2016/08/combi_heng.jpg")</f>
      </c>
    </row>
    <row r="186">
      <c t="inlineStr" r="B186">
        <is>
          <t xml:space="preserve">SDPVanlig hylle</t>
        </is>
      </c>
      <c t="inlineStr" r="C186">
        <is>
          <t xml:space="preserve">testab</t>
        </is>
      </c>
      <c r="D186" s="66">
        <v>200.48</v>
      </c>
      <c t="inlineStr" r="E186" s="2">
        <is>
          <t xml:space="preserve">https://bomann-2693.rask17.raskesider.no/tegneprogrammet/wp-content/uploads/2016/08/vanlig-hylle_icon-150x150.jpg</t>
        </is>
        <f>HYPERLINK("https://bomann-2693.rask17.raskesider.no/tegneprogrammet/wp-content/uploads/2016/08/vanlig-hylle_icon-150x150.jpg","https://bomann-2693.rask17.raskesider.no/tegneprogrammet/wp-content/uploads/2016/08/vanlig-hylle_icon-150x150.jpg")</f>
      </c>
      <c t="inlineStr" r="F186" s="2">
        <is>
          <t xml:space="preserve">https://bomann-2693.rask17.raskesider.no/tegneprogrammet/wp-content/uploads/2016/08/Hylle.jpg</t>
        </is>
        <f>HYPERLINK("https://bomann-2693.rask17.raskesider.no/tegneprogrammet/wp-content/uploads/2016/08/Hylle.jpg","https://bomann-2693.rask17.raskesider.no/tegneprogrammet/wp-content/uploads/2016/08/Hylle.jpg")</f>
      </c>
    </row>
    <row r="187">
      <c t="inlineStr" r="B187">
        <is>
          <t xml:space="preserve">SDPSkohylle</t>
        </is>
      </c>
      <c t="inlineStr" r="C187">
        <is>
          <t xml:space="preserve">test FF</t>
        </is>
      </c>
      <c r="D187" s="66">
        <v>298.97</v>
      </c>
      <c t="inlineStr" r="E187" s="2">
        <is>
          <t xml:space="preserve">https://bomann-2693.rask17.raskesider.no/tegneprogrammet/wp-content/uploads/2016/08/Skohyller2_icon-150x150.jpg</t>
        </is>
        <f>HYPERLINK("https://bomann-2693.rask17.raskesider.no/tegneprogrammet/wp-content/uploads/2016/08/Skohyller2_icon-150x150.jpg","https://bomann-2693.rask17.raskesider.no/tegneprogrammet/wp-content/uploads/2016/08/Skohyller2_icon-150x150.jpg")</f>
      </c>
      <c t="inlineStr" r="F187" s="2">
        <is>
          <t xml:space="preserve">https://bomann-2693.rask17.raskesider.no/tegneprogrammet/wp-content/uploads/2016/08/Skohylle.jpg</t>
        </is>
        <f>HYPERLINK("https://bomann-2693.rask17.raskesider.no/tegneprogrammet/wp-content/uploads/2016/08/Skohylle.jpg","https://bomann-2693.rask17.raskesider.no/tegneprogrammet/wp-content/uploads/2016/08/Skohylle.jpg")</f>
      </c>
    </row>
    <row r="188">
      <c t="inlineStr" r="B188">
        <is>
          <t xml:space="preserve">SDPBuksehenger</t>
        </is>
      </c>
      <c t="inlineStr" r="C188">
        <is>
          <t xml:space="preserve">test FF</t>
        </is>
      </c>
      <c r="D188" s="66">
        <v>298.97</v>
      </c>
      <c t="inlineStr" r="E188" s="2">
        <is>
          <t xml:space="preserve">https://bomann-2693.rask17.raskesider.no/tegneprogrammet/wp-content/uploads/2016/08/buksehenger_icon-150x150.jpg</t>
        </is>
        <f>HYPERLINK("https://bomann-2693.rask17.raskesider.no/tegneprogrammet/wp-content/uploads/2016/08/buksehenger_icon-150x150.jpg","https://bomann-2693.rask17.raskesider.no/tegneprogrammet/wp-content/uploads/2016/08/buksehenger_icon-150x150.jpg")</f>
      </c>
      <c t="inlineStr" r="F188" s="2">
        <is>
          <t xml:space="preserve">https://bomann-2693.rask17.raskesider.no/tegneprogrammet/wp-content/uploads/2016/08/Buksehenger.jpg</t>
        </is>
        <f>HYPERLINK("https://bomann-2693.rask17.raskesider.no/tegneprogrammet/wp-content/uploads/2016/08/Buksehenger.jpg","https://bomann-2693.rask17.raskesider.no/tegneprogrammet/wp-content/uploads/2016/08/Buksehenger.jpg")</f>
      </c>
    </row>
    <row r="189">
      <c t="inlineStr" r="B189">
        <is>
          <t xml:space="preserve">SDPSkohylle-Stilettsko</t>
        </is>
      </c>
      <c t="inlineStr" r="C189">
        <is>
          <t xml:space="preserve">Testproduct 001</t>
        </is>
      </c>
      <c r="D189" s="66">
        <v>45.16</v>
      </c>
      <c t="inlineStr" r="E189" s="2">
        <is>
          <t xml:space="preserve">https://bomann-2693.rask17.raskesider.no/tegneprogrammet/wp-content/uploads/2016/08/Skohyller_icon-150x150.jpg</t>
        </is>
        <f>HYPERLINK("https://bomann-2693.rask17.raskesider.no/tegneprogrammet/wp-content/uploads/2016/08/Skohyller_icon-150x150.jpg","https://bomann-2693.rask17.raskesider.no/tegneprogrammet/wp-content/uploads/2016/08/Skohyller_icon-150x150.jpg")</f>
      </c>
      <c t="inlineStr" r="F189" s="2">
        <is>
          <t xml:space="preserve">https://bomann-2693.rask17.raskesider.no/tegneprogrammet/wp-content/uploads/2016/08/Skohylle-stilletto.jpg</t>
        </is>
        <f>HYPERLINK("https://bomann-2693.rask17.raskesider.no/tegneprogrammet/wp-content/uploads/2016/08/Skohylle-stilletto.jpg","https://bomann-2693.rask17.raskesider.no/tegneprogrammet/wp-content/uploads/2016/08/Skohylle-stilletto.jpg")</f>
      </c>
    </row>
    <row r="190">
      <c t="inlineStr" r="B190">
        <is>
          <t xml:space="preserve">SDPKurv 15 cm høyde med bunnplate</t>
        </is>
      </c>
      <c t="inlineStr" r="C190">
        <is>
          <t xml:space="preserve">Testproduct 001</t>
        </is>
      </c>
      <c r="D190" s="66">
        <v>52.17</v>
      </c>
      <c t="inlineStr" r="E190" s="2">
        <is>
          <t xml:space="preserve">https://bomann-2693.rask17.raskesider.no/tegneprogrammet/wp-content/uploads/2016/08/Kurv-m_bunnplate_icon-150x150.jpg</t>
        </is>
        <f>HYPERLINK("https://bomann-2693.rask17.raskesider.no/tegneprogrammet/wp-content/uploads/2016/08/Kurv-m_bunnplate_icon-150x150.jpg","https://bomann-2693.rask17.raskesider.no/tegneprogrammet/wp-content/uploads/2016/08/Kurv-m_bunnplate_icon-150x150.jpg")</f>
      </c>
      <c t="inlineStr" r="F190" s="2">
        <is>
          <t xml:space="preserve">https://bomann-2693.rask17.raskesider.no/tegneprogrammet/wp-content/uploads/2016/08/Kurv-med-bunnplate.jpg</t>
        </is>
        <f>HYPERLINK("https://bomann-2693.rask17.raskesider.no/tegneprogrammet/wp-content/uploads/2016/08/Kurv-med-bunnplate.jpg","https://bomann-2693.rask17.raskesider.no/tegneprogrammet/wp-content/uploads/2016/08/Kurv-med-bunnplate.jpg")</f>
      </c>
    </row>
    <row r="191">
      <c t="inlineStr" r="B191">
        <is>
          <t xml:space="preserve">SDPKurv 15 cm høyde  uten bunnplate</t>
        </is>
      </c>
      <c t="inlineStr" r="C191">
        <is>
          <t xml:space="preserve">Testproduct 001</t>
        </is>
      </c>
      <c r="D191" s="66">
        <v>168.82</v>
      </c>
      <c t="inlineStr" r="E191" s="2">
        <is>
          <t xml:space="preserve">https://bomann-2693.rask17.raskesider.no/tegneprogrammet/wp-content/uploads/2016/08/Kurv-m_icon-150x150.jpg</t>
        </is>
        <f>HYPERLINK("https://bomann-2693.rask17.raskesider.no/tegneprogrammet/wp-content/uploads/2016/08/Kurv-m_icon-150x150.jpg","https://bomann-2693.rask17.raskesider.no/tegneprogrammet/wp-content/uploads/2016/08/Kurv-m_icon-150x150.jpg")</f>
      </c>
      <c t="inlineStr" r="F191" s="2">
        <is>
          <t xml:space="preserve">https://bomann-2693.rask17.raskesider.no/tegneprogrammet/wp-content/uploads/2016/08/Kurv.jpg</t>
        </is>
        <f>HYPERLINK("https://bomann-2693.rask17.raskesider.no/tegneprogrammet/wp-content/uploads/2016/08/Kurv.jpg","https://bomann-2693.rask17.raskesider.no/tegneprogrammet/wp-content/uploads/2016/08/Kurv.jpg")</f>
      </c>
    </row>
    <row r="192">
      <c t="inlineStr" r="B192">
        <is>
          <t xml:space="preserve">SDPSkuff</t>
        </is>
      </c>
      <c t="inlineStr" r="C192">
        <is>
          <t xml:space="preserve">Testproduct 001</t>
        </is>
      </c>
      <c r="D192" s="66">
        <v>708.62</v>
      </c>
      <c t="inlineStr" r="E192" s="2">
        <is>
          <t xml:space="preserve">https://bomann-2693.rask17.raskesider.no/tegneprogrammet/wp-content/uploads/2016/08/skuff_icon-150x150.jpg</t>
        </is>
        <f>HYPERLINK("https://bomann-2693.rask17.raskesider.no/tegneprogrammet/wp-content/uploads/2016/08/skuff_icon-150x150.jpg","https://bomann-2693.rask17.raskesider.no/tegneprogrammet/wp-content/uploads/2016/08/skuff_icon-150x150.jpg")</f>
      </c>
      <c t="inlineStr" r="F192" s="2">
        <is>
          <t xml:space="preserve">https://bomann-2693.rask17.raskesider.no/tegneprogrammet/wp-content/uploads/2018/01/Skuff-3.jpg</t>
        </is>
        <f>HYPERLINK("https://bomann-2693.rask17.raskesider.no/tegneprogrammet/wp-content/uploads/2018/01/Skuff-3.jpg","https://bomann-2693.rask17.raskesider.no/tegneprogrammet/wp-content/uploads/2018/01/Skuff-3.jpg")</f>
      </c>
    </row>
  </sheetData>
</worksheet>
</file>